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5850" activeTab="4"/>
  </bookViews>
  <sheets>
    <sheet name="計算の流れ" sheetId="1" r:id="rId1"/>
    <sheet name="①給与所得者" sheetId="2" r:id="rId2"/>
    <sheet name="②年金所得者" sheetId="3" r:id="rId3"/>
    <sheet name="③その他の所得者" sheetId="4" r:id="rId4"/>
    <sheet name="控除額の計算シート" sheetId="5" r:id="rId5"/>
    <sheet name="月収額の計算シート" sheetId="6" r:id="rId6"/>
  </sheets>
  <definedNames>
    <definedName name="_xlnm.Print_Area" localSheetId="1">'①給与所得者'!$B$2:$Q$50</definedName>
    <definedName name="_xlnm.Print_Area" localSheetId="2">'②年金所得者'!$B$2:$K$37</definedName>
    <definedName name="_xlnm.Print_Area" localSheetId="3">'③その他の所得者'!$B$2:$H$19</definedName>
    <definedName name="_xlnm.Print_Area" localSheetId="5">'月収額の計算シート'!$B$1:$J$19</definedName>
    <definedName name="_xlnm.Print_Area" localSheetId="4">'控除額の計算シート'!$B$1:$M$40</definedName>
  </definedNames>
  <calcPr fullCalcOnLoad="1"/>
</workbook>
</file>

<file path=xl/sharedStrings.xml><?xml version="1.0" encoding="utf-8"?>
<sst xmlns="http://schemas.openxmlformats.org/spreadsheetml/2006/main" count="264" uniqueCount="179">
  <si>
    <t>就職時期など</t>
  </si>
  <si>
    <t>年間総収入金額の計算のしかた</t>
  </si>
  <si>
    <t>勤務した翌月から12カ月間の総収入金額</t>
  </si>
  <si>
    <t>次により計算した金額</t>
  </si>
  <si>
    <t>年間総収入金額</t>
  </si>
  <si>
    <t>勤務した翌月から申込み月の前月までの月数</t>
  </si>
  <si>
    <t>現在の勤務先に前年1月1日以前から引き続き勤務している場合</t>
  </si>
  <si>
    <t>①</t>
  </si>
  <si>
    <t>②</t>
  </si>
  <si>
    <t>現在の勤務先に就職してがら1年に満たない場合</t>
  </si>
  <si>
    <t>③</t>
  </si>
  <si>
    <t>④</t>
  </si>
  <si>
    <t>前年分の年間総収入金額</t>
  </si>
  <si>
    <t>（源泉徴収票の支払金額の欄に記載されている額）</t>
  </si>
  <si>
    <t>円</t>
  </si>
  <si>
    <t>－</t>
  </si>
  <si>
    <t>賞与</t>
  </si>
  <si>
    <t>ヶ月</t>
  </si>
  <si>
    <t>次により計算した金額</t>
  </si>
  <si>
    <t>勤務した翌月から
申込み月の前月までの総収入金額</t>
  </si>
  <si>
    <t>×</t>
  </si>
  <si>
    <t>＋</t>
  </si>
  <si>
    <t>＝</t>
  </si>
  <si>
    <t>=</t>
  </si>
  <si>
    <t>年間総収入額</t>
  </si>
  <si>
    <t>雇用条件にもとづき支給が
予定されている1カ月分の給与</t>
  </si>
  <si>
    <t>現在の勤務先に前年1月2日以後に就職し、1年以上勤務している場合</t>
  </si>
  <si>
    <t>年間給与所得金額＝○</t>
  </si>
  <si>
    <t>651,000円未満</t>
  </si>
  <si>
    <t>651,000円以上</t>
  </si>
  <si>
    <t>1,619,000円未満</t>
  </si>
  <si>
    <t>年間総収入金額－650,000円＝年間給与所得金額</t>
  </si>
  <si>
    <t>1,619,000円以上</t>
  </si>
  <si>
    <t>1,620,000円未満</t>
  </si>
  <si>
    <t>年間給与所得金額＝969,000円</t>
  </si>
  <si>
    <t>1,620,000円以上</t>
  </si>
  <si>
    <t>1,622,000円未満</t>
  </si>
  <si>
    <t>年間給与所得金額＝970,000円</t>
  </si>
  <si>
    <t>1,622,000円以上</t>
  </si>
  <si>
    <t>1,624,000円未満</t>
  </si>
  <si>
    <t>年間給与所得金額＝972,000円</t>
  </si>
  <si>
    <t>1,624,000円以上</t>
  </si>
  <si>
    <t>1,628,000円未満</t>
  </si>
  <si>
    <t>年間給与所得金額＝974,000円</t>
  </si>
  <si>
    <t>1,628,000円以上</t>
  </si>
  <si>
    <t>1,804,000円未満</t>
  </si>
  <si>
    <t>1,804,000円以上</t>
  </si>
  <si>
    <t>3,604,000円未満</t>
  </si>
  <si>
    <t>3,604,000円以上</t>
  </si>
  <si>
    <t>6,600,000円未満</t>
  </si>
  <si>
    <t>6,600,000円以上</t>
  </si>
  <si>
    <t>10,000,000円未満</t>
  </si>
  <si>
    <t>年間総収入金額の区分</t>
  </si>
  <si>
    <t>年間総収入金額を4000で割り、その答えの1円未満を切り捨てた後に4000を掛け戻して計算した額を、右のAに当てはめて下さい。</t>
  </si>
  <si>
    <t>10,000,000円以上</t>
  </si>
  <si>
    <t>未満</t>
  </si>
  <si>
    <t>以上</t>
  </si>
  <si>
    <t>-</t>
  </si>
  <si>
    <t>年間給与所得金額</t>
  </si>
  <si>
    <t>年間給与所得金額</t>
  </si>
  <si>
    <t>②年金所得者の場合</t>
  </si>
  <si>
    <t>①給与所得者の場合</t>
  </si>
  <si>
    <t>1年以上引き続き年金を受給している場合</t>
  </si>
  <si>
    <t>年金を受給してから1年に満たない場合</t>
  </si>
  <si>
    <t>前年分の支払年金額。</t>
  </si>
  <si>
    <t>（年金額の改定があった場合は、改定通知書の支払年金額）</t>
  </si>
  <si>
    <t>※2種類以上の課税対象年金を受給している場合は、その合計支払年金額</t>
  </si>
  <si>
    <t>年金証書の支払年金額。</t>
  </si>
  <si>
    <t>年齢区分</t>
  </si>
  <si>
    <t>年間年金所得金額</t>
  </si>
  <si>
    <t>65歳以上</t>
  </si>
  <si>
    <t>64歳以下</t>
  </si>
  <si>
    <t>1,200,000円以下</t>
  </si>
  <si>
    <t>1,200,001円以上</t>
  </si>
  <si>
    <t>3,299,999円以下</t>
  </si>
  <si>
    <t>3,300,000円以上</t>
  </si>
  <si>
    <t>4,099,999円以下</t>
  </si>
  <si>
    <t>4,100,000円以上</t>
  </si>
  <si>
    <t>7,699,999円以下</t>
  </si>
  <si>
    <t>7,700,000円以上</t>
  </si>
  <si>
    <t>700,000円以下</t>
  </si>
  <si>
    <t>700,001円以上</t>
  </si>
  <si>
    <t>1,299,999円以下</t>
  </si>
  <si>
    <t>1,300,000円以上</t>
  </si>
  <si>
    <t>以下</t>
  </si>
  <si>
    <t>年間総収入金額の区分</t>
  </si>
  <si>
    <t>歳</t>
  </si>
  <si>
    <t>年齢</t>
  </si>
  <si>
    <t>年間総収入金額×0.75－375,000円＝年間年金所得金額</t>
  </si>
  <si>
    <t>年間総収入金額×0.85－785,000円＝年間年金所得金額</t>
  </si>
  <si>
    <t>年間総収入金額×0.95－1,555,000円＝年間年金所得金額</t>
  </si>
  <si>
    <t>AX0.6＝年間給与所得金額</t>
  </si>
  <si>
    <t>AX0.7－180,000円＝年間給与所得金額</t>
  </si>
  <si>
    <t>AX0.8－540,000円＝年間給与所得金額</t>
  </si>
  <si>
    <t>年間総収入金額×0.9－1,200,000円＝年間給与所得金額</t>
  </si>
  <si>
    <t>年間総収入金額×0.95－1,700,000円＝年間給与所得金額</t>
  </si>
  <si>
    <t>年間総収入金額－1,200,000円＝年間年金所得金額</t>
  </si>
  <si>
    <t>年間総収入金額×0.75－375,000円＝年間年金所得金額</t>
  </si>
  <si>
    <t>年間総収入金額×0.85－785,000円＝年間年金所得金額</t>
  </si>
  <si>
    <t>年間総収入金額×0.95－1,555,000円＝年間年金所得金額</t>
  </si>
  <si>
    <t>年間総収入金額－700,000円＝年間年金所得金額</t>
  </si>
  <si>
    <t>③その他の所得者の場合</t>
  </si>
  <si>
    <t>年金の受給期間</t>
  </si>
  <si>
    <t>開業の時期</t>
  </si>
  <si>
    <t>前年1月1日以前から引き続き同じ事業をしている場合</t>
  </si>
  <si>
    <t>前年分の年間所得金額</t>
  </si>
  <si>
    <t>事業を始めた翌月からの所得金額により計算した額</t>
  </si>
  <si>
    <t>年間総収入額（＝年間所得金額）</t>
  </si>
  <si>
    <t>前年1月2日以後に
現在の事業を始めた場合</t>
  </si>
  <si>
    <t>控除額の計算</t>
  </si>
  <si>
    <t>控除額の計算</t>
  </si>
  <si>
    <t>１．下表により、就職時期などに応じ、年間総収入金額を計算します。</t>
  </si>
  <si>
    <t>１．下表により、年金の受給期間に応じ、年間総収入金額を計算します。</t>
  </si>
  <si>
    <t>２．次に、「年齢区分」及び「１で計算した年間総収入金額」の区分に応じて、年間年金所得金額を計算します。</t>
  </si>
  <si>
    <t>２．次に、１で計算した年間総収入金額の区分に応じて、年間給与所得金額を計算します。</t>
  </si>
  <si>
    <t>１．入居世帯の状況に応じて、下表により、控除額を計算して下さい。</t>
  </si>
  <si>
    <t>控除の種類</t>
  </si>
  <si>
    <t>控除対象となる方</t>
  </si>
  <si>
    <t>入居しようとする親族（本人を除く）及び遠隔地扶養親族</t>
  </si>
  <si>
    <t>特別控除</t>
  </si>
  <si>
    <t>次に該当する方</t>
  </si>
  <si>
    <t>（※左記に該当する方の所得金額が27万円未満の時は、その額×人数）</t>
  </si>
  <si>
    <t>控除対象配偶者で、70歳以上の方</t>
  </si>
  <si>
    <t>老人扶養控除</t>
  </si>
  <si>
    <t>扶養親族で、70歳以上の方</t>
  </si>
  <si>
    <t>特定扶養控除</t>
  </si>
  <si>
    <t>扶養親族（配偶者を除く）で、16歳以上23際未満の方</t>
  </si>
  <si>
    <t>障害者控除</t>
  </si>
  <si>
    <t>同居及び
扶養親族控除</t>
  </si>
  <si>
    <t>人数</t>
  </si>
  <si>
    <t>人</t>
  </si>
  <si>
    <t>38万円／人</t>
  </si>
  <si>
    <t>老人控除対象
配偶者控除</t>
  </si>
  <si>
    <t>・</t>
  </si>
  <si>
    <t>夫と死別、離婚した後婚姻をしていない方又は夫の生死が明らかでない方で、扶養親族のある方</t>
  </si>
  <si>
    <t>夫と死別した後婚姻をしていない方又は夫の生死が明らかでない方で、年間所得金額が500万円以下の方</t>
  </si>
  <si>
    <t>妻と死別、離婚した後婚姻をしていない方又は妻の生死が明らかでない方で、生計を一にする子を扶養し、年間所得金額が500万円以下の方</t>
  </si>
  <si>
    <t>27万円／人</t>
  </si>
  <si>
    <t>寡婦（夫）
控除</t>
  </si>
  <si>
    <t>控除額</t>
  </si>
  <si>
    <t>10万円／人</t>
  </si>
  <si>
    <t>20万円／人</t>
  </si>
  <si>
    <t>身体障害者手帳の交付を受けている方</t>
  </si>
  <si>
    <t>戦傷病者手帳の交付を受けている方</t>
  </si>
  <si>
    <t>知的障害者更生相談書等により知的障害者と判定された方</t>
  </si>
  <si>
    <t>精神障害者保健福祉手帳の交付を受けている方など</t>
  </si>
  <si>
    <t>身体障害者手帳の交付を受けている方で１級又は２級に該当する方</t>
  </si>
  <si>
    <t>戦傷病手帳の交付を受けている方で特別項症から第３項症までに該当する方</t>
  </si>
  <si>
    <t>知的障害者更生相談書等により重度の知的障害と判定された方など</t>
  </si>
  <si>
    <t>精神障害者保健福祉手帳の交付を受けている方で１級に該当する方など</t>
  </si>
  <si>
    <t>40万円／人</t>
  </si>
  <si>
    <t>特別障害者
控除</t>
  </si>
  <si>
    <t>万円</t>
  </si>
  <si>
    <t>万円</t>
  </si>
  <si>
    <t>次に控除額の計算シートへ進んで下さい。</t>
  </si>
  <si>
    <t>次に月収額の計算シートへ進んで下さい。</t>
  </si>
  <si>
    <t>月収額の計算</t>
  </si>
  <si>
    <t>「１．年間所得金額の計算」の①～③で計算した世帯の年間所得金額の合計（Ａ＋Ｂ＋Ｃ）から、「２．控除額の計算」で計算した控除額の合計（Ｄ）を差し引き、控除後の年間所得金額を計算します。</t>
  </si>
  <si>
    <t>1．</t>
  </si>
  <si>
    <t>年間給与所得金額（Ａ）</t>
  </si>
  <si>
    <t>年間給与所得金額（Ｂ）</t>
  </si>
  <si>
    <t>控除額の合計（Ｄ）</t>
  </si>
  <si>
    <t>年間所得金額の合計
（Ａ＋Ｂ＋Ｃ）</t>
  </si>
  <si>
    <t>控除後の年間所得金額
（Ｅ）</t>
  </si>
  <si>
    <t>控除額合計
（Ｄ）</t>
  </si>
  <si>
    <t>２．１で計算した控除後の年間所得金額（Ｅ）を12で割ったものが、月収額となります。</t>
  </si>
  <si>
    <t>÷</t>
  </si>
  <si>
    <t>月収額</t>
  </si>
  <si>
    <t>⇒</t>
  </si>
  <si>
    <t>計算した月収額が、</t>
  </si>
  <si>
    <t>確認してください。</t>
  </si>
  <si>
    <r>
      <rPr>
        <b/>
        <u val="single"/>
        <sz val="11"/>
        <color indexed="10"/>
        <rFont val="HG丸ｺﾞｼｯｸM-PRO"/>
        <family val="3"/>
      </rPr>
      <t>214,000円以下</t>
    </r>
    <r>
      <rPr>
        <b/>
        <sz val="11"/>
        <rFont val="HG丸ｺﾞｼｯｸM-PRO"/>
        <family val="3"/>
      </rPr>
      <t>であることを</t>
    </r>
  </si>
  <si>
    <t>現在の勤務先に就職してからまだ給与（1カ月分）を受けていない場合</t>
  </si>
  <si>
    <t>年間給与所得金額</t>
  </si>
  <si>
    <t>A</t>
  </si>
  <si>
    <t>A*</t>
  </si>
  <si>
    <t>-</t>
  </si>
  <si>
    <t>■計算の手順</t>
  </si>
  <si>
    <r>
      <t>１．下表により、開業等の時期に応じ、</t>
    </r>
    <r>
      <rPr>
        <sz val="11"/>
        <color indexed="10"/>
        <rFont val="HG丸ｺﾞｼｯｸM-PRO"/>
        <family val="3"/>
      </rPr>
      <t>年間総収入金額（＝年間所得金額</t>
    </r>
    <r>
      <rPr>
        <sz val="11"/>
        <color indexed="8"/>
        <rFont val="HG丸ｺﾞｼｯｸM-PRO"/>
        <family val="3"/>
      </rPr>
      <t>）を計算します。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</si>
</sst>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8">
    <font>
      <sz val="9"/>
      <color theme="1"/>
      <name val="ＭＳ Ｐゴシック"/>
      <family val="3"/>
    </font>
    <font>
      <sz val="9"/>
      <color indexed="8"/>
      <name val="ＭＳ Ｐゴシック"/>
      <family val="3"/>
    </font>
    <font>
      <sz val="6"/>
      <name val="ＭＳ Ｐゴシック"/>
      <family val="3"/>
    </font>
    <font>
      <b/>
      <sz val="11"/>
      <name val="HG丸ｺﾞｼｯｸM-PRO"/>
      <family val="3"/>
    </font>
    <font>
      <b/>
      <sz val="14"/>
      <name val="HG丸ｺﾞｼｯｸM-PRO"/>
      <family val="3"/>
    </font>
    <font>
      <sz val="11"/>
      <name val="HG丸ｺﾞｼｯｸM-PRO"/>
      <family val="3"/>
    </font>
    <font>
      <b/>
      <u val="single"/>
      <sz val="11"/>
      <color indexed="10"/>
      <name val="HG丸ｺﾞｼｯｸM-PRO"/>
      <family val="3"/>
    </font>
    <font>
      <sz val="9"/>
      <name val="ＭＳ Ｐゴシック"/>
      <family val="3"/>
    </font>
    <font>
      <sz val="11"/>
      <color indexed="8"/>
      <name val="ＭＳ Ｐゴシック"/>
      <family val="3"/>
    </font>
    <font>
      <sz val="11"/>
      <color indexed="8"/>
      <name val="HG丸ｺﾞｼｯｸM-PRO"/>
      <family val="3"/>
    </font>
    <font>
      <sz val="12"/>
      <color indexed="8"/>
      <name val="HG丸ｺﾞｼｯｸM-PRO"/>
      <family val="3"/>
    </font>
    <font>
      <b/>
      <sz val="11"/>
      <color indexed="8"/>
      <name val="HG丸ｺﾞｼｯｸM-PRO"/>
      <family val="3"/>
    </font>
    <font>
      <b/>
      <sz val="12"/>
      <color indexed="8"/>
      <name val="HG丸ｺﾞｼｯｸM-PRO"/>
      <family val="3"/>
    </font>
    <font>
      <b/>
      <sz val="11"/>
      <color indexed="10"/>
      <name val="HG丸ｺﾞｼｯｸM-PRO"/>
      <family val="3"/>
    </font>
    <font>
      <sz val="10"/>
      <color indexed="8"/>
      <name val="HG丸ｺﾞｼｯｸM-PRO"/>
      <family val="3"/>
    </font>
    <font>
      <sz val="16"/>
      <color indexed="8"/>
      <name val="HG丸ｺﾞｼｯｸM-PRO"/>
      <family val="3"/>
    </font>
    <font>
      <sz val="11"/>
      <color indexed="10"/>
      <name val="HG丸ｺﾞｼｯｸM-PRO"/>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5"/>
      <color indexed="8"/>
      <name val="HG丸ｺﾞｼｯｸM-PRO"/>
      <family val="3"/>
    </font>
    <font>
      <b/>
      <sz val="10"/>
      <color indexed="8"/>
      <name val="HG丸ｺﾞｼｯｸM-PRO"/>
      <family val="3"/>
    </font>
    <font>
      <b/>
      <sz val="10.5"/>
      <color indexed="10"/>
      <name val="HG丸ｺﾞｼｯｸM-PRO"/>
      <family val="3"/>
    </font>
    <font>
      <b/>
      <sz val="14"/>
      <color indexed="8"/>
      <name val="ＭＳ Ｐゴシック"/>
      <family val="3"/>
    </font>
    <font>
      <b/>
      <sz val="14"/>
      <color indexed="8"/>
      <name val="Calibri"/>
      <family val="2"/>
    </font>
    <font>
      <b/>
      <sz val="14"/>
      <color indexed="10"/>
      <name val="ＭＳ Ｐゴシック"/>
      <family val="3"/>
    </font>
    <font>
      <b/>
      <sz val="11"/>
      <color indexed="8"/>
      <name val="ＭＳ Ｐゴシック"/>
      <family val="3"/>
    </font>
    <font>
      <b/>
      <sz val="11"/>
      <color indexed="8"/>
      <name val="Calibri"/>
      <family val="2"/>
    </font>
    <font>
      <sz val="11"/>
      <color indexed="8"/>
      <name val="Calibri"/>
      <family val="2"/>
    </font>
    <font>
      <sz val="9"/>
      <color theme="0"/>
      <name val="ＭＳ Ｐゴシック"/>
      <family val="3"/>
    </font>
    <font>
      <b/>
      <sz val="18"/>
      <color theme="3"/>
      <name val="Cambria"/>
      <family val="3"/>
    </font>
    <font>
      <b/>
      <sz val="9"/>
      <color theme="0"/>
      <name val="ＭＳ Ｐゴシック"/>
      <family val="3"/>
    </font>
    <font>
      <sz val="9"/>
      <color rgb="FF9C6500"/>
      <name val="ＭＳ Ｐゴシック"/>
      <family val="3"/>
    </font>
    <font>
      <sz val="9"/>
      <color rgb="FFFA7D00"/>
      <name val="ＭＳ Ｐゴシック"/>
      <family val="3"/>
    </font>
    <font>
      <sz val="9"/>
      <color rgb="FF9C0006"/>
      <name val="ＭＳ Ｐゴシック"/>
      <family val="3"/>
    </font>
    <font>
      <b/>
      <sz val="9"/>
      <color rgb="FFFA7D00"/>
      <name val="ＭＳ Ｐゴシック"/>
      <family val="3"/>
    </font>
    <font>
      <sz val="9"/>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9"/>
      <color theme="1"/>
      <name val="ＭＳ Ｐゴシック"/>
      <family val="3"/>
    </font>
    <font>
      <b/>
      <sz val="9"/>
      <color rgb="FF3F3F3F"/>
      <name val="ＭＳ Ｐゴシック"/>
      <family val="3"/>
    </font>
    <font>
      <i/>
      <sz val="9"/>
      <color rgb="FF7F7F7F"/>
      <name val="ＭＳ Ｐゴシック"/>
      <family val="3"/>
    </font>
    <font>
      <sz val="9"/>
      <color rgb="FF3F3F76"/>
      <name val="ＭＳ Ｐゴシック"/>
      <family val="3"/>
    </font>
    <font>
      <sz val="9"/>
      <color rgb="FF0061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color indexed="55"/>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83">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9" fillId="33" borderId="0" xfId="0" applyFont="1" applyFill="1" applyAlignment="1">
      <alignment horizontal="centerContinuous" vertical="center"/>
    </xf>
    <xf numFmtId="38" fontId="9" fillId="34" borderId="10" xfId="48" applyFont="1" applyFill="1" applyBorder="1" applyAlignment="1">
      <alignment vertical="center"/>
    </xf>
    <xf numFmtId="38" fontId="9" fillId="35" borderId="10" xfId="48" applyFont="1" applyFill="1" applyBorder="1" applyAlignment="1">
      <alignment vertical="center"/>
    </xf>
    <xf numFmtId="38" fontId="10" fillId="35" borderId="10" xfId="48" applyFont="1" applyFill="1" applyBorder="1" applyAlignment="1">
      <alignment vertical="center"/>
    </xf>
    <xf numFmtId="0" fontId="9" fillId="0" borderId="0" xfId="0" applyFont="1" applyAlignment="1">
      <alignment vertical="center"/>
    </xf>
    <xf numFmtId="0" fontId="9" fillId="33" borderId="11" xfId="0" applyFont="1" applyFill="1" applyBorder="1" applyAlignment="1">
      <alignment horizontal="centerContinuous" vertical="center"/>
    </xf>
    <xf numFmtId="0" fontId="9" fillId="33" borderId="12" xfId="0" applyFont="1" applyFill="1" applyBorder="1" applyAlignment="1">
      <alignment horizontal="centerContinuous" vertical="center"/>
    </xf>
    <xf numFmtId="0" fontId="9" fillId="33" borderId="13" xfId="0" applyFont="1" applyFill="1" applyBorder="1" applyAlignment="1">
      <alignment horizontal="centerContinuous" vertical="center"/>
    </xf>
    <xf numFmtId="0" fontId="0" fillId="0" borderId="0" xfId="0" applyFont="1" applyAlignment="1">
      <alignment vertical="center"/>
    </xf>
    <xf numFmtId="38" fontId="1" fillId="0" borderId="0" xfId="48" applyFont="1" applyAlignment="1">
      <alignment vertical="center"/>
    </xf>
    <xf numFmtId="3" fontId="0" fillId="0" borderId="0" xfId="0" applyNumberFormat="1" applyFont="1" applyAlignment="1">
      <alignment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9" fillId="33" borderId="11" xfId="0" applyFont="1" applyFill="1" applyBorder="1" applyAlignment="1">
      <alignment horizontal="center" vertical="center"/>
    </xf>
    <xf numFmtId="38" fontId="10" fillId="34" borderId="10" xfId="48" applyFont="1" applyFill="1" applyBorder="1" applyAlignment="1">
      <alignment vertical="center"/>
    </xf>
    <xf numFmtId="40" fontId="1" fillId="0" borderId="0" xfId="48" applyNumberFormat="1" applyFont="1" applyAlignment="1">
      <alignment vertical="center"/>
    </xf>
    <xf numFmtId="0" fontId="9" fillId="0" borderId="0" xfId="0" applyFont="1" applyFill="1" applyAlignment="1">
      <alignment vertical="center"/>
    </xf>
    <xf numFmtId="0" fontId="11" fillId="33" borderId="0" xfId="0" applyFont="1" applyFill="1" applyAlignment="1">
      <alignment horizontal="centerContinuous" vertical="center"/>
    </xf>
    <xf numFmtId="0" fontId="3" fillId="33" borderId="0" xfId="0" applyFont="1" applyFill="1" applyAlignment="1">
      <alignment horizontal="centerContinuous" vertical="center"/>
    </xf>
    <xf numFmtId="0" fontId="11" fillId="33" borderId="0" xfId="0" applyFont="1" applyFill="1" applyAlignment="1">
      <alignment horizontal="center" vertical="center"/>
    </xf>
    <xf numFmtId="0" fontId="0" fillId="0" borderId="0" xfId="0" applyFont="1" applyFill="1" applyAlignment="1">
      <alignment vertical="center"/>
    </xf>
    <xf numFmtId="0" fontId="11" fillId="33" borderId="0" xfId="0" applyFont="1" applyFill="1" applyAlignment="1">
      <alignment horizontal="left" vertical="center"/>
    </xf>
    <xf numFmtId="0" fontId="9" fillId="34" borderId="10" xfId="0" applyFont="1" applyFill="1" applyBorder="1" applyAlignment="1">
      <alignment horizontal="center" vertical="center" wrapText="1"/>
    </xf>
    <xf numFmtId="0" fontId="9" fillId="35" borderId="10" xfId="0" applyFont="1" applyFill="1" applyBorder="1" applyAlignment="1">
      <alignment vertical="center" wrapText="1"/>
    </xf>
    <xf numFmtId="38" fontId="9" fillId="35" borderId="10" xfId="48" applyFont="1" applyFill="1" applyBorder="1" applyAlignment="1">
      <alignment vertical="center" wrapText="1"/>
    </xf>
    <xf numFmtId="38" fontId="9" fillId="35" borderId="10" xfId="0" applyNumberFormat="1" applyFont="1" applyFill="1" applyBorder="1" applyAlignment="1">
      <alignment vertical="center"/>
    </xf>
    <xf numFmtId="0" fontId="9" fillId="36" borderId="0" xfId="0" applyFont="1" applyFill="1" applyAlignment="1">
      <alignment vertical="center"/>
    </xf>
    <xf numFmtId="0" fontId="9" fillId="36" borderId="0" xfId="0" applyFont="1" applyFill="1" applyAlignment="1">
      <alignment horizontal="center" vertical="center"/>
    </xf>
    <xf numFmtId="0" fontId="0" fillId="36" borderId="0" xfId="0" applyFont="1" applyFill="1" applyAlignment="1">
      <alignment vertical="center"/>
    </xf>
    <xf numFmtId="0" fontId="4" fillId="36" borderId="11" xfId="0" applyFont="1" applyFill="1" applyBorder="1" applyAlignment="1">
      <alignment vertical="center"/>
    </xf>
    <xf numFmtId="0" fontId="9" fillId="36" borderId="12" xfId="0" applyFont="1" applyFill="1" applyBorder="1" applyAlignment="1">
      <alignment vertical="center"/>
    </xf>
    <xf numFmtId="0" fontId="9" fillId="36" borderId="12" xfId="0" applyFont="1" applyFill="1" applyBorder="1" applyAlignment="1">
      <alignment horizontal="center" vertical="center"/>
    </xf>
    <xf numFmtId="0" fontId="9" fillId="36" borderId="13" xfId="0" applyFont="1" applyFill="1" applyBorder="1" applyAlignment="1">
      <alignment vertical="center"/>
    </xf>
    <xf numFmtId="0" fontId="4" fillId="36" borderId="0" xfId="0" applyFont="1" applyFill="1" applyBorder="1" applyAlignment="1">
      <alignment vertical="center"/>
    </xf>
    <xf numFmtId="0" fontId="9" fillId="36" borderId="0" xfId="0" applyFont="1" applyFill="1" applyBorder="1" applyAlignment="1">
      <alignment vertical="center"/>
    </xf>
    <xf numFmtId="0" fontId="11" fillId="36" borderId="0" xfId="0" applyFont="1" applyFill="1" applyAlignment="1">
      <alignment horizontal="centerContinuous" vertical="center"/>
    </xf>
    <xf numFmtId="0" fontId="9" fillId="36" borderId="0" xfId="0" applyFont="1" applyFill="1" applyAlignment="1">
      <alignment horizontal="centerContinuous" vertical="center"/>
    </xf>
    <xf numFmtId="0" fontId="3" fillId="36" borderId="0" xfId="0" applyFont="1" applyFill="1" applyAlignment="1">
      <alignment horizontal="centerContinuous" vertical="center"/>
    </xf>
    <xf numFmtId="0" fontId="9" fillId="36" borderId="0" xfId="0" applyFont="1" applyFill="1" applyAlignment="1">
      <alignment vertical="top" wrapText="1"/>
    </xf>
    <xf numFmtId="0" fontId="9" fillId="36" borderId="0" xfId="0" applyFont="1" applyFill="1" applyAlignment="1">
      <alignment vertical="top"/>
    </xf>
    <xf numFmtId="0" fontId="9" fillId="36" borderId="0" xfId="0" applyFont="1" applyFill="1" applyAlignment="1">
      <alignment horizontal="center" vertical="center" wrapText="1"/>
    </xf>
    <xf numFmtId="38" fontId="9" fillId="36" borderId="0" xfId="48" applyFont="1" applyFill="1" applyBorder="1" applyAlignment="1">
      <alignment vertical="center"/>
    </xf>
    <xf numFmtId="0" fontId="9" fillId="36" borderId="0" xfId="0" applyFont="1" applyFill="1" applyBorder="1" applyAlignment="1">
      <alignment vertical="top" wrapText="1"/>
    </xf>
    <xf numFmtId="0" fontId="9" fillId="36" borderId="0" xfId="0" applyFont="1" applyFill="1" applyBorder="1" applyAlignment="1">
      <alignment vertical="top"/>
    </xf>
    <xf numFmtId="0" fontId="9" fillId="36" borderId="0" xfId="0" applyFont="1" applyFill="1" applyBorder="1" applyAlignment="1">
      <alignment horizontal="center" vertical="center"/>
    </xf>
    <xf numFmtId="0" fontId="9" fillId="36" borderId="14" xfId="0" applyFont="1" applyFill="1" applyBorder="1" applyAlignment="1">
      <alignment vertical="center"/>
    </xf>
    <xf numFmtId="0" fontId="9" fillId="36" borderId="15" xfId="0" applyFont="1" applyFill="1" applyBorder="1" applyAlignment="1">
      <alignment vertical="center"/>
    </xf>
    <xf numFmtId="0" fontId="9" fillId="36" borderId="0" xfId="0" applyFont="1" applyFill="1" applyBorder="1" applyAlignment="1">
      <alignment vertical="center"/>
    </xf>
    <xf numFmtId="0" fontId="9" fillId="36" borderId="0" xfId="0" applyFont="1" applyFill="1" applyBorder="1" applyAlignment="1">
      <alignment horizontal="centerContinuous" vertical="center"/>
    </xf>
    <xf numFmtId="0" fontId="9" fillId="36" borderId="16" xfId="0" applyFont="1" applyFill="1" applyBorder="1" applyAlignment="1">
      <alignment vertical="top" wrapText="1"/>
    </xf>
    <xf numFmtId="0" fontId="9" fillId="36" borderId="16" xfId="0" applyFont="1" applyFill="1" applyBorder="1" applyAlignment="1">
      <alignment vertical="top"/>
    </xf>
    <xf numFmtId="0" fontId="9" fillId="36" borderId="16" xfId="0" applyFont="1" applyFill="1" applyBorder="1" applyAlignment="1">
      <alignment vertical="center"/>
    </xf>
    <xf numFmtId="0" fontId="9" fillId="36" borderId="16"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horizontal="center" vertical="center"/>
    </xf>
    <xf numFmtId="38" fontId="7" fillId="0" borderId="0" xfId="48" applyFont="1" applyAlignment="1">
      <alignment vertical="center"/>
    </xf>
    <xf numFmtId="0" fontId="12" fillId="36" borderId="0" xfId="0" applyFont="1" applyFill="1" applyAlignment="1">
      <alignment horizontal="right" vertical="center"/>
    </xf>
    <xf numFmtId="0" fontId="9" fillId="36" borderId="0" xfId="0" applyFont="1" applyFill="1" applyAlignment="1">
      <alignment vertical="center"/>
    </xf>
    <xf numFmtId="0" fontId="9" fillId="36" borderId="11" xfId="0" applyFont="1" applyFill="1" applyBorder="1" applyAlignment="1">
      <alignment horizontal="right" vertical="center"/>
    </xf>
    <xf numFmtId="0" fontId="9" fillId="36" borderId="11" xfId="0" applyFont="1" applyFill="1" applyBorder="1" applyAlignment="1">
      <alignment vertical="center"/>
    </xf>
    <xf numFmtId="0" fontId="9" fillId="36" borderId="12" xfId="0" applyFont="1" applyFill="1" applyBorder="1" applyAlignment="1">
      <alignment vertical="center"/>
    </xf>
    <xf numFmtId="0" fontId="13" fillId="36" borderId="0" xfId="0" applyFont="1" applyFill="1" applyAlignment="1">
      <alignment horizontal="right" vertical="center"/>
    </xf>
    <xf numFmtId="0" fontId="5" fillId="36" borderId="0" xfId="0" applyFont="1" applyFill="1" applyBorder="1" applyAlignment="1">
      <alignment vertical="center"/>
    </xf>
    <xf numFmtId="0" fontId="11" fillId="36" borderId="0" xfId="0" applyFont="1" applyFill="1" applyAlignment="1">
      <alignment horizontal="center" vertical="center"/>
    </xf>
    <xf numFmtId="0" fontId="9" fillId="36" borderId="0" xfId="0" applyFont="1" applyFill="1" applyAlignment="1">
      <alignment horizontal="left" vertical="center"/>
    </xf>
    <xf numFmtId="0" fontId="10" fillId="36" borderId="0" xfId="0" applyFont="1" applyFill="1" applyAlignment="1">
      <alignment vertical="center"/>
    </xf>
    <xf numFmtId="38" fontId="10" fillId="36" borderId="0" xfId="48" applyFont="1" applyFill="1" applyBorder="1" applyAlignment="1">
      <alignment vertical="center"/>
    </xf>
    <xf numFmtId="0" fontId="9" fillId="36" borderId="11" xfId="0" applyFont="1" applyFill="1" applyBorder="1" applyAlignment="1">
      <alignment horizontal="centerContinuous" vertical="center"/>
    </xf>
    <xf numFmtId="0" fontId="9" fillId="36" borderId="12" xfId="0" applyFont="1" applyFill="1" applyBorder="1" applyAlignment="1">
      <alignment horizontal="centerContinuous" vertical="center"/>
    </xf>
    <xf numFmtId="0" fontId="9" fillId="36" borderId="13" xfId="0" applyFont="1" applyFill="1" applyBorder="1" applyAlignment="1">
      <alignment horizontal="centerContinuous" vertical="center"/>
    </xf>
    <xf numFmtId="0" fontId="9" fillId="36" borderId="17" xfId="0" applyFont="1" applyFill="1" applyBorder="1" applyAlignment="1">
      <alignment vertical="center"/>
    </xf>
    <xf numFmtId="0" fontId="9" fillId="36" borderId="11" xfId="0" applyFont="1" applyFill="1" applyBorder="1" applyAlignment="1">
      <alignment vertical="center"/>
    </xf>
    <xf numFmtId="0" fontId="9" fillId="36" borderId="12" xfId="0" applyFont="1" applyFill="1" applyBorder="1" applyAlignment="1">
      <alignment horizontal="right" vertical="center"/>
    </xf>
    <xf numFmtId="0" fontId="9" fillId="36" borderId="18" xfId="0" applyFont="1" applyFill="1" applyBorder="1" applyAlignment="1">
      <alignment vertical="center"/>
    </xf>
    <xf numFmtId="0" fontId="9" fillId="36" borderId="19" xfId="0" applyFont="1" applyFill="1" applyBorder="1" applyAlignment="1">
      <alignment vertical="center"/>
    </xf>
    <xf numFmtId="0" fontId="5" fillId="0" borderId="0" xfId="0" applyFont="1" applyAlignment="1">
      <alignment vertical="center"/>
    </xf>
    <xf numFmtId="0" fontId="9" fillId="35" borderId="11" xfId="0" applyFont="1" applyFill="1" applyBorder="1" applyAlignment="1">
      <alignment horizontal="centerContinuous" vertical="center"/>
    </xf>
    <xf numFmtId="0" fontId="9" fillId="33" borderId="0" xfId="0" applyFont="1" applyFill="1" applyAlignment="1">
      <alignment vertical="center"/>
    </xf>
    <xf numFmtId="0" fontId="8" fillId="36" borderId="0" xfId="0" applyFont="1" applyFill="1" applyAlignment="1">
      <alignment vertical="center"/>
    </xf>
    <xf numFmtId="0" fontId="4" fillId="36" borderId="11" xfId="0" applyFont="1" applyFill="1" applyBorder="1" applyAlignment="1">
      <alignment vertical="center"/>
    </xf>
    <xf numFmtId="0" fontId="11" fillId="36" borderId="0" xfId="0" applyFont="1" applyFill="1" applyAlignment="1">
      <alignment horizontal="left" vertical="center"/>
    </xf>
    <xf numFmtId="0" fontId="9" fillId="36" borderId="13" xfId="0" applyFont="1" applyFill="1" applyBorder="1" applyAlignment="1">
      <alignment horizontal="centerContinuous" vertical="center" wrapText="1"/>
    </xf>
    <xf numFmtId="0" fontId="9" fillId="36" borderId="20" xfId="0" applyFont="1" applyFill="1" applyBorder="1" applyAlignment="1">
      <alignment horizontal="centerContinuous" vertical="center" wrapText="1"/>
    </xf>
    <xf numFmtId="0" fontId="9" fillId="36" borderId="12" xfId="0" applyFont="1" applyFill="1" applyBorder="1" applyAlignment="1">
      <alignment horizontal="centerContinuous" vertical="center" wrapText="1"/>
    </xf>
    <xf numFmtId="0" fontId="9" fillId="36" borderId="21" xfId="0" applyFont="1" applyFill="1" applyBorder="1" applyAlignment="1">
      <alignment horizontal="center" vertical="center" wrapText="1"/>
    </xf>
    <xf numFmtId="0" fontId="9" fillId="36" borderId="22" xfId="0" applyFont="1" applyFill="1" applyBorder="1" applyAlignment="1">
      <alignment horizontal="center" vertical="center" wrapText="1"/>
    </xf>
    <xf numFmtId="0" fontId="9" fillId="36" borderId="21" xfId="0" applyFont="1" applyFill="1" applyBorder="1" applyAlignment="1">
      <alignment vertical="center"/>
    </xf>
    <xf numFmtId="0" fontId="9" fillId="36" borderId="15" xfId="0" applyFont="1" applyFill="1" applyBorder="1" applyAlignment="1">
      <alignment horizontal="center" vertical="center" wrapText="1"/>
    </xf>
    <xf numFmtId="0" fontId="9" fillId="36" borderId="23"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25" xfId="0" applyFont="1" applyFill="1" applyBorder="1" applyAlignment="1">
      <alignment horizontal="center" vertical="center" wrapText="1"/>
    </xf>
    <xf numFmtId="0" fontId="9" fillId="36" borderId="24" xfId="0" applyFont="1" applyFill="1" applyBorder="1" applyAlignment="1">
      <alignment vertical="center"/>
    </xf>
    <xf numFmtId="0" fontId="9" fillId="36" borderId="25" xfId="0" applyFont="1" applyFill="1" applyBorder="1" applyAlignment="1">
      <alignment horizontal="left" vertical="center" wrapText="1"/>
    </xf>
    <xf numFmtId="0" fontId="9" fillId="36" borderId="14" xfId="0" applyFont="1" applyFill="1" applyBorder="1" applyAlignment="1">
      <alignment horizontal="center" vertical="center" wrapText="1"/>
    </xf>
    <xf numFmtId="0" fontId="9" fillId="36" borderId="17" xfId="0" applyFont="1" applyFill="1" applyBorder="1" applyAlignment="1">
      <alignment horizontal="center" vertical="center" wrapText="1"/>
    </xf>
    <xf numFmtId="0" fontId="9" fillId="36" borderId="15" xfId="0" applyFont="1" applyFill="1" applyBorder="1" applyAlignment="1">
      <alignment vertical="center"/>
    </xf>
    <xf numFmtId="0" fontId="9" fillId="36" borderId="22" xfId="0" applyFont="1" applyFill="1" applyBorder="1" applyAlignment="1">
      <alignment horizontal="left" vertical="center" wrapText="1"/>
    </xf>
    <xf numFmtId="0" fontId="9" fillId="36" borderId="18" xfId="0" applyFont="1" applyFill="1" applyBorder="1" applyAlignment="1">
      <alignment horizontal="center" vertical="center" wrapText="1"/>
    </xf>
    <xf numFmtId="0" fontId="9" fillId="36" borderId="26" xfId="0" applyFont="1" applyFill="1" applyBorder="1" applyAlignment="1">
      <alignment horizontal="left" vertical="center" wrapText="1"/>
    </xf>
    <xf numFmtId="0" fontId="9" fillId="36" borderId="26" xfId="0" applyFont="1" applyFill="1" applyBorder="1" applyAlignment="1">
      <alignment horizontal="left" vertical="top" wrapText="1"/>
    </xf>
    <xf numFmtId="0" fontId="9" fillId="36" borderId="0" xfId="0" applyFont="1" applyFill="1" applyBorder="1" applyAlignment="1">
      <alignment horizontal="left" vertical="center" wrapText="1"/>
    </xf>
    <xf numFmtId="0" fontId="9" fillId="36" borderId="18" xfId="0" applyFont="1" applyFill="1" applyBorder="1" applyAlignment="1">
      <alignment vertical="center" wrapText="1"/>
    </xf>
    <xf numFmtId="0" fontId="9" fillId="36" borderId="0" xfId="0" applyFont="1" applyFill="1" applyBorder="1" applyAlignment="1">
      <alignment vertical="center" wrapText="1"/>
    </xf>
    <xf numFmtId="0" fontId="9" fillId="36" borderId="19" xfId="0" applyFont="1" applyFill="1" applyBorder="1" applyAlignment="1">
      <alignment vertical="center" wrapText="1"/>
    </xf>
    <xf numFmtId="0" fontId="9" fillId="36" borderId="24" xfId="0" applyFont="1" applyFill="1" applyBorder="1" applyAlignment="1">
      <alignment vertical="top"/>
    </xf>
    <xf numFmtId="0" fontId="9" fillId="36" borderId="25" xfId="0" applyFont="1" applyFill="1" applyBorder="1" applyAlignment="1">
      <alignment horizontal="left" vertical="top" wrapText="1"/>
    </xf>
    <xf numFmtId="0" fontId="14" fillId="36" borderId="14" xfId="0" applyFont="1" applyFill="1" applyBorder="1" applyAlignment="1">
      <alignment horizontal="left" vertical="top" wrapText="1"/>
    </xf>
    <xf numFmtId="0" fontId="9" fillId="36" borderId="14" xfId="0" applyFont="1" applyFill="1" applyBorder="1" applyAlignment="1">
      <alignment vertical="center" wrapText="1"/>
    </xf>
    <xf numFmtId="0" fontId="9" fillId="36" borderId="17" xfId="0" applyFont="1" applyFill="1" applyBorder="1" applyAlignment="1">
      <alignment vertical="center" wrapText="1"/>
    </xf>
    <xf numFmtId="0" fontId="9" fillId="36" borderId="21" xfId="0" applyFont="1" applyFill="1" applyBorder="1" applyAlignment="1">
      <alignment vertical="top"/>
    </xf>
    <xf numFmtId="0" fontId="9" fillId="36" borderId="22" xfId="0" applyFont="1" applyFill="1" applyBorder="1" applyAlignment="1">
      <alignment horizontal="left" vertical="top" wrapText="1"/>
    </xf>
    <xf numFmtId="0" fontId="14" fillId="36" borderId="15" xfId="0" applyFont="1" applyFill="1" applyBorder="1" applyAlignment="1">
      <alignment horizontal="left" vertical="top" wrapText="1"/>
    </xf>
    <xf numFmtId="0" fontId="9" fillId="36" borderId="15" xfId="0" applyFont="1" applyFill="1" applyBorder="1" applyAlignment="1">
      <alignment vertical="center" wrapText="1"/>
    </xf>
    <xf numFmtId="0" fontId="9" fillId="36" borderId="23" xfId="0" applyFont="1" applyFill="1" applyBorder="1" applyAlignment="1">
      <alignment vertical="center"/>
    </xf>
    <xf numFmtId="0" fontId="9" fillId="36" borderId="19" xfId="0" applyFont="1" applyFill="1" applyBorder="1" applyAlignment="1">
      <alignment horizontal="center" vertical="center" wrapText="1"/>
    </xf>
    <xf numFmtId="0" fontId="9" fillId="36" borderId="17" xfId="0" applyFont="1" applyFill="1" applyBorder="1" applyAlignment="1">
      <alignment vertical="center"/>
    </xf>
    <xf numFmtId="0" fontId="9" fillId="36" borderId="22" xfId="0" applyFont="1" applyFill="1" applyBorder="1" applyAlignment="1">
      <alignment vertical="center"/>
    </xf>
    <xf numFmtId="0" fontId="9" fillId="36" borderId="23" xfId="0" applyFont="1" applyFill="1" applyBorder="1" applyAlignment="1">
      <alignment vertical="top"/>
    </xf>
    <xf numFmtId="0" fontId="9" fillId="36" borderId="19" xfId="0" applyFont="1" applyFill="1" applyBorder="1" applyAlignment="1">
      <alignment vertical="center"/>
    </xf>
    <xf numFmtId="0" fontId="9" fillId="36" borderId="25" xfId="0" applyFont="1" applyFill="1" applyBorder="1" applyAlignment="1">
      <alignment vertical="center"/>
    </xf>
    <xf numFmtId="0" fontId="9" fillId="36" borderId="14" xfId="0" applyFont="1" applyFill="1" applyBorder="1" applyAlignment="1">
      <alignment vertical="center"/>
    </xf>
    <xf numFmtId="0" fontId="9" fillId="36" borderId="26" xfId="0" applyFont="1" applyFill="1" applyBorder="1" applyAlignment="1">
      <alignment horizontal="center" vertical="center" wrapText="1"/>
    </xf>
    <xf numFmtId="0" fontId="9" fillId="36" borderId="23" xfId="0" applyFont="1" applyFill="1" applyBorder="1" applyAlignment="1">
      <alignment horizontal="left" vertical="center" wrapText="1"/>
    </xf>
    <xf numFmtId="0" fontId="9" fillId="36" borderId="26" xfId="0" applyFont="1" applyFill="1" applyBorder="1" applyAlignment="1">
      <alignment vertical="center" wrapText="1"/>
    </xf>
    <xf numFmtId="0" fontId="9" fillId="36" borderId="23" xfId="0" applyFont="1" applyFill="1" applyBorder="1" applyAlignment="1">
      <alignment vertical="center" wrapText="1"/>
    </xf>
    <xf numFmtId="0" fontId="9" fillId="36" borderId="25" xfId="0" applyFont="1" applyFill="1" applyBorder="1" applyAlignment="1">
      <alignment vertical="center" wrapText="1"/>
    </xf>
    <xf numFmtId="0" fontId="9" fillId="36" borderId="24" xfId="0" applyFont="1" applyFill="1" applyBorder="1" applyAlignment="1">
      <alignment vertical="center" wrapText="1"/>
    </xf>
    <xf numFmtId="0" fontId="9" fillId="36" borderId="22" xfId="0" applyFont="1" applyFill="1" applyBorder="1" applyAlignment="1">
      <alignment vertical="center" wrapText="1"/>
    </xf>
    <xf numFmtId="0" fontId="9" fillId="36" borderId="21" xfId="0" applyFont="1" applyFill="1" applyBorder="1" applyAlignment="1">
      <alignment vertical="center" wrapText="1"/>
    </xf>
    <xf numFmtId="38" fontId="11" fillId="36" borderId="0" xfId="48" applyFont="1" applyFill="1" applyAlignment="1">
      <alignment horizontal="right" vertical="center"/>
    </xf>
    <xf numFmtId="0" fontId="9" fillId="36" borderId="13" xfId="0" applyFont="1" applyFill="1" applyBorder="1" applyAlignment="1">
      <alignment vertical="center"/>
    </xf>
    <xf numFmtId="0" fontId="9" fillId="36" borderId="26" xfId="0" applyFont="1" applyFill="1" applyBorder="1" applyAlignment="1">
      <alignment horizontal="right" vertical="center" wrapText="1"/>
    </xf>
    <xf numFmtId="0" fontId="9" fillId="36" borderId="25" xfId="0" applyFont="1" applyFill="1" applyBorder="1" applyAlignment="1">
      <alignment horizontal="right" vertical="center" wrapText="1"/>
    </xf>
    <xf numFmtId="0" fontId="9" fillId="36" borderId="22" xfId="0" applyFont="1" applyFill="1" applyBorder="1" applyAlignment="1">
      <alignment horizontal="right" vertical="center" wrapText="1"/>
    </xf>
    <xf numFmtId="0" fontId="11" fillId="36" borderId="0" xfId="0" applyFont="1" applyFill="1" applyAlignment="1">
      <alignment vertical="center"/>
    </xf>
    <xf numFmtId="38" fontId="9" fillId="36" borderId="0" xfId="48" applyFont="1" applyFill="1" applyBorder="1" applyAlignment="1">
      <alignment vertical="center" wrapText="1"/>
    </xf>
    <xf numFmtId="181" fontId="9" fillId="37" borderId="10" xfId="0" applyNumberFormat="1" applyFont="1" applyFill="1" applyBorder="1" applyAlignment="1">
      <alignment vertical="center"/>
    </xf>
    <xf numFmtId="0" fontId="9" fillId="36" borderId="0" xfId="0" applyFont="1" applyFill="1" applyAlignment="1" quotePrefix="1">
      <alignment vertical="top"/>
    </xf>
    <xf numFmtId="0" fontId="13" fillId="36" borderId="0" xfId="0" applyFont="1" applyFill="1" applyAlignment="1">
      <alignment vertical="center"/>
    </xf>
    <xf numFmtId="0" fontId="3" fillId="36" borderId="0" xfId="0" applyFont="1" applyFill="1" applyAlignment="1">
      <alignment horizontal="right" vertical="center"/>
    </xf>
    <xf numFmtId="0" fontId="3" fillId="36" borderId="0" xfId="0" applyFont="1" applyFill="1" applyAlignment="1">
      <alignment vertical="center"/>
    </xf>
    <xf numFmtId="0" fontId="5" fillId="36" borderId="0" xfId="0" applyFont="1" applyFill="1" applyAlignment="1">
      <alignment vertical="center"/>
    </xf>
    <xf numFmtId="0" fontId="0" fillId="36" borderId="0" xfId="0" applyFill="1" applyAlignment="1">
      <alignment vertical="center"/>
    </xf>
    <xf numFmtId="0" fontId="15" fillId="36" borderId="0" xfId="0" applyFont="1" applyFill="1" applyAlignment="1">
      <alignment vertical="center"/>
    </xf>
    <xf numFmtId="38" fontId="9" fillId="35" borderId="27" xfId="48" applyFont="1" applyFill="1" applyBorder="1" applyAlignment="1">
      <alignment vertical="center"/>
    </xf>
    <xf numFmtId="38" fontId="9" fillId="35" borderId="28" xfId="48" applyFont="1" applyFill="1" applyBorder="1" applyAlignment="1">
      <alignment vertical="center"/>
    </xf>
    <xf numFmtId="0" fontId="9" fillId="36" borderId="0" xfId="0" applyFont="1" applyFill="1" applyBorder="1" applyAlignment="1">
      <alignment horizontal="center" vertical="center"/>
    </xf>
    <xf numFmtId="0" fontId="9" fillId="36" borderId="29" xfId="0" applyFont="1" applyFill="1" applyBorder="1" applyAlignment="1">
      <alignment vertical="center"/>
    </xf>
    <xf numFmtId="0" fontId="9" fillId="36" borderId="0" xfId="0" applyFont="1" applyFill="1" applyBorder="1" applyAlignment="1">
      <alignment vertical="top" wrapText="1"/>
    </xf>
    <xf numFmtId="0" fontId="9" fillId="36" borderId="16" xfId="0" applyFont="1" applyFill="1" applyBorder="1" applyAlignment="1">
      <alignment vertical="top" wrapText="1"/>
    </xf>
    <xf numFmtId="0" fontId="9" fillId="36" borderId="0" xfId="0" applyFont="1" applyFill="1" applyAlignment="1">
      <alignment vertical="top" wrapText="1"/>
    </xf>
    <xf numFmtId="0" fontId="9" fillId="36" borderId="0" xfId="0" applyFont="1" applyFill="1" applyBorder="1" applyAlignment="1">
      <alignment horizontal="center" vertical="top"/>
    </xf>
    <xf numFmtId="0" fontId="9" fillId="36" borderId="16" xfId="0" applyFont="1" applyFill="1" applyBorder="1" applyAlignment="1">
      <alignment horizontal="center" vertical="top"/>
    </xf>
    <xf numFmtId="38" fontId="9" fillId="35" borderId="27" xfId="0" applyNumberFormat="1" applyFont="1" applyFill="1" applyBorder="1" applyAlignment="1">
      <alignment vertical="center"/>
    </xf>
    <xf numFmtId="0" fontId="9" fillId="35" borderId="28" xfId="0" applyFont="1" applyFill="1" applyBorder="1" applyAlignment="1">
      <alignment vertical="center"/>
    </xf>
    <xf numFmtId="38" fontId="9" fillId="34" borderId="30" xfId="48" applyFont="1" applyFill="1" applyBorder="1" applyAlignment="1">
      <alignment vertical="center"/>
    </xf>
    <xf numFmtId="38" fontId="9" fillId="34" borderId="31" xfId="48" applyFont="1" applyFill="1" applyBorder="1" applyAlignment="1">
      <alignment vertical="center"/>
    </xf>
    <xf numFmtId="38" fontId="9" fillId="34" borderId="32" xfId="48" applyFont="1" applyFill="1" applyBorder="1" applyAlignment="1">
      <alignment vertical="center"/>
    </xf>
    <xf numFmtId="0" fontId="9" fillId="36" borderId="11" xfId="0" applyFont="1" applyFill="1" applyBorder="1" applyAlignment="1">
      <alignment vertical="center" wrapText="1"/>
    </xf>
    <xf numFmtId="0" fontId="9" fillId="36" borderId="12" xfId="0" applyFont="1" applyFill="1" applyBorder="1" applyAlignment="1">
      <alignment vertical="center" wrapText="1"/>
    </xf>
    <xf numFmtId="0" fontId="9" fillId="36" borderId="12" xfId="0" applyFont="1" applyFill="1" applyBorder="1" applyAlignment="1">
      <alignment horizontal="right" vertical="center"/>
    </xf>
    <xf numFmtId="0" fontId="9" fillId="36" borderId="33" xfId="0" applyFont="1" applyFill="1" applyBorder="1" applyAlignment="1">
      <alignment horizontal="center" vertical="center"/>
    </xf>
    <xf numFmtId="0" fontId="9" fillId="36" borderId="0" xfId="0" applyFont="1" applyFill="1" applyBorder="1" applyAlignment="1">
      <alignment horizontal="center" vertical="top" wrapText="1"/>
    </xf>
    <xf numFmtId="0" fontId="9" fillId="34" borderId="30" xfId="0" applyFont="1" applyFill="1" applyBorder="1" applyAlignment="1">
      <alignment vertical="center"/>
    </xf>
    <xf numFmtId="0" fontId="9" fillId="34" borderId="31" xfId="0" applyFont="1" applyFill="1" applyBorder="1" applyAlignment="1">
      <alignment vertical="center"/>
    </xf>
    <xf numFmtId="0" fontId="9" fillId="34" borderId="32" xfId="0" applyFont="1" applyFill="1" applyBorder="1" applyAlignment="1">
      <alignment vertical="center"/>
    </xf>
    <xf numFmtId="0" fontId="9" fillId="36" borderId="0" xfId="0" applyFont="1" applyFill="1" applyAlignment="1">
      <alignment horizontal="center" vertical="center"/>
    </xf>
    <xf numFmtId="0" fontId="9" fillId="36" borderId="11" xfId="0" applyFont="1" applyFill="1" applyBorder="1" applyAlignment="1">
      <alignment horizontal="center" vertical="center" wrapText="1"/>
    </xf>
    <xf numFmtId="0" fontId="9" fillId="36" borderId="13" xfId="0" applyFont="1" applyFill="1" applyBorder="1" applyAlignment="1">
      <alignment horizontal="center" vertical="center" wrapText="1"/>
    </xf>
    <xf numFmtId="0" fontId="9" fillId="36" borderId="23" xfId="0" applyFont="1" applyFill="1" applyBorder="1" applyAlignment="1">
      <alignment horizontal="center" vertical="center" wrapText="1"/>
    </xf>
    <xf numFmtId="0" fontId="9" fillId="36" borderId="26" xfId="0" applyFont="1" applyFill="1" applyBorder="1" applyAlignment="1">
      <alignment horizontal="center" vertical="center" wrapText="1"/>
    </xf>
    <xf numFmtId="0" fontId="9" fillId="36" borderId="23" xfId="0" applyFont="1" applyFill="1" applyBorder="1" applyAlignment="1">
      <alignment horizontal="center" vertical="center" textRotation="255" wrapText="1"/>
    </xf>
    <xf numFmtId="0" fontId="9" fillId="36" borderId="24" xfId="0" applyFont="1" applyFill="1" applyBorder="1" applyAlignment="1">
      <alignment horizontal="center" vertical="center" textRotation="255" wrapText="1"/>
    </xf>
    <xf numFmtId="0" fontId="14" fillId="36" borderId="23" xfId="0" applyFont="1" applyFill="1" applyBorder="1" applyAlignment="1">
      <alignment horizontal="left" vertical="top" wrapText="1"/>
    </xf>
    <xf numFmtId="0" fontId="9" fillId="36" borderId="23" xfId="0" applyFont="1" applyFill="1" applyBorder="1" applyAlignment="1">
      <alignment vertical="center" wrapText="1"/>
    </xf>
    <xf numFmtId="0" fontId="9" fillId="36" borderId="26" xfId="0" applyFont="1" applyFill="1" applyBorder="1" applyAlignment="1">
      <alignment vertical="center" wrapText="1"/>
    </xf>
    <xf numFmtId="0" fontId="9" fillId="36" borderId="0" xfId="0" applyFont="1" applyFill="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22</xdr:row>
      <xdr:rowOff>66675</xdr:rowOff>
    </xdr:from>
    <xdr:to>
      <xdr:col>12</xdr:col>
      <xdr:colOff>485775</xdr:colOff>
      <xdr:row>26</xdr:row>
      <xdr:rowOff>57150</xdr:rowOff>
    </xdr:to>
    <xdr:sp>
      <xdr:nvSpPr>
        <xdr:cNvPr id="1" name="角丸四角形 12"/>
        <xdr:cNvSpPr>
          <a:spLocks/>
        </xdr:cNvSpPr>
      </xdr:nvSpPr>
      <xdr:spPr>
        <a:xfrm>
          <a:off x="885825" y="3524250"/>
          <a:ext cx="6000750" cy="561975"/>
        </a:xfrm>
        <a:prstGeom prst="roundRect">
          <a:avLst/>
        </a:prstGeom>
        <a:solidFill>
          <a:srgbClr val="F2F2F2"/>
        </a:solidFill>
        <a:ln w="9525"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１．及び２．の手順によって、このシートは自動で計算されます。</a:t>
          </a:r>
        </a:p>
      </xdr:txBody>
    </xdr:sp>
    <xdr:clientData/>
  </xdr:twoCellAnchor>
  <xdr:twoCellAnchor>
    <xdr:from>
      <xdr:col>1</xdr:col>
      <xdr:colOff>400050</xdr:colOff>
      <xdr:row>3</xdr:row>
      <xdr:rowOff>76200</xdr:rowOff>
    </xdr:from>
    <xdr:to>
      <xdr:col>13</xdr:col>
      <xdr:colOff>0</xdr:colOff>
      <xdr:row>14</xdr:row>
      <xdr:rowOff>95250</xdr:rowOff>
    </xdr:to>
    <xdr:sp>
      <xdr:nvSpPr>
        <xdr:cNvPr id="2" name="角丸四角形 11"/>
        <xdr:cNvSpPr>
          <a:spLocks/>
        </xdr:cNvSpPr>
      </xdr:nvSpPr>
      <xdr:spPr>
        <a:xfrm>
          <a:off x="933450" y="819150"/>
          <a:ext cx="6000750" cy="1590675"/>
        </a:xfrm>
        <a:prstGeom prst="roundRect">
          <a:avLst/>
        </a:prstGeom>
        <a:solidFill>
          <a:srgbClr val="F2F2F2"/>
        </a:solidFill>
        <a:ln w="9525"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①～③の該当するタブを選択し、指示に従って計算を進めて下さい。</a:t>
          </a:r>
        </a:p>
      </xdr:txBody>
    </xdr:sp>
    <xdr:clientData/>
  </xdr:twoCellAnchor>
  <xdr:twoCellAnchor>
    <xdr:from>
      <xdr:col>1</xdr:col>
      <xdr:colOff>219075</xdr:colOff>
      <xdr:row>4</xdr:row>
      <xdr:rowOff>95250</xdr:rowOff>
    </xdr:from>
    <xdr:to>
      <xdr:col>1</xdr:col>
      <xdr:colOff>476250</xdr:colOff>
      <xdr:row>16</xdr:row>
      <xdr:rowOff>66675</xdr:rowOff>
    </xdr:to>
    <xdr:sp>
      <xdr:nvSpPr>
        <xdr:cNvPr id="3" name="AutoShape 9"/>
        <xdr:cNvSpPr>
          <a:spLocks/>
        </xdr:cNvSpPr>
      </xdr:nvSpPr>
      <xdr:spPr>
        <a:xfrm>
          <a:off x="752475" y="981075"/>
          <a:ext cx="257175" cy="1685925"/>
        </a:xfrm>
        <a:prstGeom prst="downArrow">
          <a:avLst>
            <a:gd name="adj" fmla="val 33365"/>
          </a:avLst>
        </a:prstGeom>
        <a:solidFill>
          <a:srgbClr val="4F81BD"/>
        </a:solidFill>
        <a:ln w="9525"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17</xdr:row>
      <xdr:rowOff>9525</xdr:rowOff>
    </xdr:from>
    <xdr:to>
      <xdr:col>1</xdr:col>
      <xdr:colOff>476250</xdr:colOff>
      <xdr:row>21</xdr:row>
      <xdr:rowOff>47625</xdr:rowOff>
    </xdr:to>
    <xdr:sp>
      <xdr:nvSpPr>
        <xdr:cNvPr id="4" name="AutoShape 1"/>
        <xdr:cNvSpPr>
          <a:spLocks/>
        </xdr:cNvSpPr>
      </xdr:nvSpPr>
      <xdr:spPr>
        <a:xfrm>
          <a:off x="752475" y="2752725"/>
          <a:ext cx="257175" cy="609600"/>
        </a:xfrm>
        <a:prstGeom prst="downArrow">
          <a:avLst>
            <a:gd name="adj" fmla="val 31615"/>
          </a:avLst>
        </a:prstGeom>
        <a:solidFill>
          <a:srgbClr val="4F81BD"/>
        </a:solidFill>
        <a:ln w="9525"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2</xdr:row>
      <xdr:rowOff>57150</xdr:rowOff>
    </xdr:from>
    <xdr:to>
      <xdr:col>5</xdr:col>
      <xdr:colOff>257175</xdr:colOff>
      <xdr:row>4</xdr:row>
      <xdr:rowOff>95250</xdr:rowOff>
    </xdr:to>
    <xdr:sp>
      <xdr:nvSpPr>
        <xdr:cNvPr id="5" name="AutoShape 2"/>
        <xdr:cNvSpPr>
          <a:spLocks/>
        </xdr:cNvSpPr>
      </xdr:nvSpPr>
      <xdr:spPr>
        <a:xfrm>
          <a:off x="714375" y="657225"/>
          <a:ext cx="2209800" cy="323850"/>
        </a:xfrm>
        <a:prstGeom prst="flowChartAlternateProcess">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１．年間所得金額の計算</a:t>
          </a:r>
          <a:r>
            <a:rPr lang="en-US" cap="none" sz="1050" b="0" i="0" u="none" baseline="0">
              <a:solidFill>
                <a:srgbClr val="000000"/>
              </a:solidFill>
            </a:rPr>
            <a:t>
</a:t>
          </a:r>
        </a:p>
      </xdr:txBody>
    </xdr:sp>
    <xdr:clientData/>
  </xdr:twoCellAnchor>
  <xdr:twoCellAnchor>
    <xdr:from>
      <xdr:col>2</xdr:col>
      <xdr:colOff>447675</xdr:colOff>
      <xdr:row>7</xdr:row>
      <xdr:rowOff>9525</xdr:rowOff>
    </xdr:from>
    <xdr:to>
      <xdr:col>5</xdr:col>
      <xdr:colOff>400050</xdr:colOff>
      <xdr:row>10</xdr:row>
      <xdr:rowOff>19050</xdr:rowOff>
    </xdr:to>
    <xdr:sp>
      <xdr:nvSpPr>
        <xdr:cNvPr id="6" name="AutoShape 3"/>
        <xdr:cNvSpPr>
          <a:spLocks/>
        </xdr:cNvSpPr>
      </xdr:nvSpPr>
      <xdr:spPr>
        <a:xfrm>
          <a:off x="1514475" y="1323975"/>
          <a:ext cx="1552575" cy="438150"/>
        </a:xfrm>
        <a:prstGeom prst="flowChartAlternateProcess">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①給与所得者の場合</a:t>
          </a:r>
          <a:r>
            <a:rPr lang="en-US" cap="none" sz="1000" b="0" i="0" u="none" baseline="0">
              <a:solidFill>
                <a:srgbClr val="000000"/>
              </a:solidFill>
            </a:rPr>
            <a:t>
</a:t>
          </a:r>
          <a:r>
            <a:rPr lang="en-US" cap="none" sz="1000" b="0" i="0" u="none" baseline="0">
              <a:solidFill>
                <a:srgbClr val="000000"/>
              </a:solidFill>
            </a:rPr>
            <a:t>→　グレーのタブ①へ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5</xdr:col>
      <xdr:colOff>447675</xdr:colOff>
      <xdr:row>7</xdr:row>
      <xdr:rowOff>9525</xdr:rowOff>
    </xdr:from>
    <xdr:to>
      <xdr:col>8</xdr:col>
      <xdr:colOff>409575</xdr:colOff>
      <xdr:row>10</xdr:row>
      <xdr:rowOff>19050</xdr:rowOff>
    </xdr:to>
    <xdr:sp>
      <xdr:nvSpPr>
        <xdr:cNvPr id="7" name="AutoShape 4"/>
        <xdr:cNvSpPr>
          <a:spLocks/>
        </xdr:cNvSpPr>
      </xdr:nvSpPr>
      <xdr:spPr>
        <a:xfrm>
          <a:off x="3114675" y="1323975"/>
          <a:ext cx="1562100" cy="438150"/>
        </a:xfrm>
        <a:prstGeom prst="flowChartAlternateProcess">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②年金所得者の場合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グレーのタブ②へ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8</xdr:col>
      <xdr:colOff>457200</xdr:colOff>
      <xdr:row>7</xdr:row>
      <xdr:rowOff>9525</xdr:rowOff>
    </xdr:from>
    <xdr:to>
      <xdr:col>11</xdr:col>
      <xdr:colOff>523875</xdr:colOff>
      <xdr:row>10</xdr:row>
      <xdr:rowOff>28575</xdr:rowOff>
    </xdr:to>
    <xdr:sp>
      <xdr:nvSpPr>
        <xdr:cNvPr id="8" name="AutoShape 5"/>
        <xdr:cNvSpPr>
          <a:spLocks/>
        </xdr:cNvSpPr>
      </xdr:nvSpPr>
      <xdr:spPr>
        <a:xfrm>
          <a:off x="4724400" y="1323975"/>
          <a:ext cx="1666875" cy="447675"/>
        </a:xfrm>
        <a:prstGeom prst="flowChartAlternateProcess">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③その他の所得者の場合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グレーのタブ</a:t>
          </a:r>
          <a:r>
            <a:rPr lang="en-US" cap="none" sz="1000" b="0" i="0" u="none" baseline="0">
              <a:solidFill>
                <a:srgbClr val="000000"/>
              </a:solidFill>
            </a:rPr>
            <a:t>③</a:t>
          </a:r>
          <a:r>
            <a:rPr lang="en-US" cap="none" sz="1000" b="0" i="0" u="none" baseline="0">
              <a:solidFill>
                <a:srgbClr val="000000"/>
              </a:solidFill>
            </a:rPr>
            <a:t>へ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1</xdr:col>
      <xdr:colOff>180975</xdr:colOff>
      <xdr:row>16</xdr:row>
      <xdr:rowOff>123825</xdr:rowOff>
    </xdr:from>
    <xdr:to>
      <xdr:col>5</xdr:col>
      <xdr:colOff>419100</xdr:colOff>
      <xdr:row>19</xdr:row>
      <xdr:rowOff>19050</xdr:rowOff>
    </xdr:to>
    <xdr:sp>
      <xdr:nvSpPr>
        <xdr:cNvPr id="9" name="AutoShape 6"/>
        <xdr:cNvSpPr>
          <a:spLocks/>
        </xdr:cNvSpPr>
      </xdr:nvSpPr>
      <xdr:spPr>
        <a:xfrm>
          <a:off x="714375" y="2724150"/>
          <a:ext cx="2371725" cy="323850"/>
        </a:xfrm>
        <a:prstGeom prst="flowChartAlternateProcess">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２．控除額の計算　</a:t>
          </a:r>
          <a:r>
            <a:rPr lang="en-US" cap="none" sz="1000" b="0" i="0" u="none" baseline="0">
              <a:solidFill>
                <a:srgbClr val="000000"/>
              </a:solidFill>
            </a:rPr>
            <a:t>→赤色のタブへ </a:t>
          </a:r>
          <a:r>
            <a:rPr lang="en-US" cap="none" sz="1000" b="0" i="0" u="none" baseline="0">
              <a:solidFill>
                <a:srgbClr val="000000"/>
              </a:solidFill>
            </a:rPr>
            <a:t>
</a:t>
          </a:r>
        </a:p>
      </xdr:txBody>
    </xdr:sp>
    <xdr:clientData/>
  </xdr:twoCellAnchor>
  <xdr:twoCellAnchor>
    <xdr:from>
      <xdr:col>1</xdr:col>
      <xdr:colOff>180975</xdr:colOff>
      <xdr:row>21</xdr:row>
      <xdr:rowOff>57150</xdr:rowOff>
    </xdr:from>
    <xdr:to>
      <xdr:col>7</xdr:col>
      <xdr:colOff>85725</xdr:colOff>
      <xdr:row>23</xdr:row>
      <xdr:rowOff>76200</xdr:rowOff>
    </xdr:to>
    <xdr:sp>
      <xdr:nvSpPr>
        <xdr:cNvPr id="10" name="AutoShape 7"/>
        <xdr:cNvSpPr>
          <a:spLocks/>
        </xdr:cNvSpPr>
      </xdr:nvSpPr>
      <xdr:spPr>
        <a:xfrm>
          <a:off x="714375" y="3371850"/>
          <a:ext cx="3105150" cy="304800"/>
        </a:xfrm>
        <a:prstGeom prst="flowChartAlternateProcess">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３．月収額の計算　</a:t>
          </a:r>
          <a:r>
            <a:rPr lang="en-US" cap="none" sz="1000" b="0" i="0" u="none" baseline="0">
              <a:solidFill>
                <a:srgbClr val="000000"/>
              </a:solidFill>
            </a:rPr>
            <a:t>→　オレンジ色のタブへ </a:t>
          </a:r>
          <a:r>
            <a:rPr lang="en-US" cap="none" sz="1000" b="0" i="0" u="none" baseline="0">
              <a:solidFill>
                <a:srgbClr val="000000"/>
              </a:solidFill>
            </a:rPr>
            <a:t>
</a:t>
          </a:r>
        </a:p>
      </xdr:txBody>
    </xdr:sp>
    <xdr:clientData/>
  </xdr:twoCellAnchor>
  <xdr:twoCellAnchor>
    <xdr:from>
      <xdr:col>2</xdr:col>
      <xdr:colOff>200025</xdr:colOff>
      <xdr:row>10</xdr:row>
      <xdr:rowOff>47625</xdr:rowOff>
    </xdr:from>
    <xdr:to>
      <xdr:col>12</xdr:col>
      <xdr:colOff>504825</xdr:colOff>
      <xdr:row>15</xdr:row>
      <xdr:rowOff>19050</xdr:rowOff>
    </xdr:to>
    <xdr:sp>
      <xdr:nvSpPr>
        <xdr:cNvPr id="11" name="AutoShape 8"/>
        <xdr:cNvSpPr>
          <a:spLocks/>
        </xdr:cNvSpPr>
      </xdr:nvSpPr>
      <xdr:spPr>
        <a:xfrm>
          <a:off x="1266825" y="1790700"/>
          <a:ext cx="5638800" cy="685800"/>
        </a:xfrm>
        <a:prstGeom prst="flowChartAlternateProcess">
          <a:avLst/>
        </a:prstGeom>
        <a:noFill/>
        <a:ln w="9525" cmpd="sng">
          <a:noFill/>
        </a:ln>
      </xdr:spPr>
      <xdr:txBody>
        <a:bodyPr vertOverflow="clip" wrap="square" lIns="74295" tIns="8890" rIns="74295" bIns="8890"/>
        <a:p>
          <a:pPr algn="l">
            <a:defRPr/>
          </a:pP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「①給与所得」、「②年金所得」、「③その他の所得」の所得の種類に応じて、計算を</a:t>
          </a:r>
          <a:r>
            <a:rPr lang="en-US" cap="none" sz="1000" b="0" i="0" u="none" baseline="0">
              <a:solidFill>
                <a:srgbClr val="000000"/>
              </a:solidFill>
            </a:rPr>
            <a:t>
</a:t>
          </a:r>
          <a:r>
            <a:rPr lang="en-US" cap="none" sz="1000" b="0" i="0" u="none" baseline="0">
              <a:solidFill>
                <a:srgbClr val="000000"/>
              </a:solidFill>
            </a:rPr>
            <a:t>　　行って下さい。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入居世帯において、</a:t>
          </a:r>
          <a:r>
            <a:rPr lang="en-US" cap="none" sz="1000" b="1" i="0" u="none" baseline="0">
              <a:solidFill>
                <a:srgbClr val="000000"/>
              </a:solidFill>
            </a:rPr>
            <a:t>収入のある方が２人以上いる場合は、それぞれ計算して下さい。
</a:t>
          </a:r>
          <a:r>
            <a:rPr lang="en-US" cap="none" sz="1000" b="0" i="0" u="none" baseline="0">
              <a:solidFill>
                <a:srgbClr val="000000"/>
              </a:solidFill>
            </a:rPr>
            <a:t>
</a:t>
          </a:r>
        </a:p>
      </xdr:txBody>
    </xdr:sp>
    <xdr:clientData/>
  </xdr:twoCellAnchor>
  <xdr:twoCellAnchor>
    <xdr:from>
      <xdr:col>2</xdr:col>
      <xdr:colOff>409575</xdr:colOff>
      <xdr:row>26</xdr:row>
      <xdr:rowOff>114300</xdr:rowOff>
    </xdr:from>
    <xdr:to>
      <xdr:col>12</xdr:col>
      <xdr:colOff>133350</xdr:colOff>
      <xdr:row>28</xdr:row>
      <xdr:rowOff>95250</xdr:rowOff>
    </xdr:to>
    <xdr:sp>
      <xdr:nvSpPr>
        <xdr:cNvPr id="12" name="AutoShape 10"/>
        <xdr:cNvSpPr>
          <a:spLocks/>
        </xdr:cNvSpPr>
      </xdr:nvSpPr>
      <xdr:spPr>
        <a:xfrm>
          <a:off x="1476375" y="4143375"/>
          <a:ext cx="5057775" cy="266700"/>
        </a:xfrm>
        <a:prstGeom prst="flowChartAlternateProcess">
          <a:avLst/>
        </a:prstGeom>
        <a:solidFill>
          <a:srgbClr val="FFFFFF"/>
        </a:solidFill>
        <a:ln w="9525" cmpd="sng">
          <a:noFill/>
        </a:ln>
      </xdr:spPr>
      <xdr:txBody>
        <a:bodyPr vertOverflow="clip" wrap="square" lIns="74295" tIns="8890" rIns="74295" bIns="8890"/>
        <a:p>
          <a:pPr algn="l">
            <a:defRPr/>
          </a:pPr>
          <a:r>
            <a:rPr lang="en-US" cap="none" sz="1050" b="1" i="0" u="none" baseline="0">
              <a:solidFill>
                <a:srgbClr val="FF0000"/>
              </a:solidFill>
            </a:rPr>
            <a:t>⇒　計算した月収額が、</a:t>
          </a:r>
          <a:r>
            <a:rPr lang="en-US" cap="none" sz="1050" b="1" i="0" u="none" baseline="0">
              <a:solidFill>
                <a:srgbClr val="FF0000"/>
              </a:solidFill>
            </a:rPr>
            <a:t>214,000</a:t>
          </a:r>
          <a:r>
            <a:rPr lang="en-US" cap="none" sz="1050" b="1" i="0" u="none" baseline="0">
              <a:solidFill>
                <a:srgbClr val="FF0000"/>
              </a:solidFill>
            </a:rPr>
            <a:t>円以下であることを確認してください。</a:t>
          </a:r>
          <a:r>
            <a:rPr lang="en-US" cap="none" sz="1050" b="1" i="0" u="none" baseline="0">
              <a:solidFill>
                <a:srgbClr val="FF0000"/>
              </a:solidFill>
            </a:rPr>
            <a:t>
</a:t>
          </a:r>
          <a:r>
            <a:rPr lang="en-US" cap="none" sz="1050" b="1" i="0" u="none" baseline="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1238250</xdr:colOff>
      <xdr:row>5</xdr:row>
      <xdr:rowOff>152400</xdr:rowOff>
    </xdr:from>
    <xdr:to>
      <xdr:col>0</xdr:col>
      <xdr:colOff>1428750</xdr:colOff>
      <xdr:row>28</xdr:row>
      <xdr:rowOff>38100</xdr:rowOff>
    </xdr:to>
    <xdr:sp>
      <xdr:nvSpPr>
        <xdr:cNvPr id="1" name="左中かっこ 1"/>
        <xdr:cNvSpPr>
          <a:spLocks/>
        </xdr:cNvSpPr>
      </xdr:nvSpPr>
      <xdr:spPr>
        <a:xfrm>
          <a:off x="1238250" y="1085850"/>
          <a:ext cx="190500" cy="4419600"/>
        </a:xfrm>
        <a:prstGeom prst="leftBrace">
          <a:avLst>
            <a:gd name="adj" fmla="val -4963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12</xdr:row>
      <xdr:rowOff>161925</xdr:rowOff>
    </xdr:from>
    <xdr:to>
      <xdr:col>0</xdr:col>
      <xdr:colOff>1171575</xdr:colOff>
      <xdr:row>24</xdr:row>
      <xdr:rowOff>114300</xdr:rowOff>
    </xdr:to>
    <xdr:grpSp>
      <xdr:nvGrpSpPr>
        <xdr:cNvPr id="2" name="グループ化 5"/>
        <xdr:cNvGrpSpPr>
          <a:grpSpLocks/>
        </xdr:cNvGrpSpPr>
      </xdr:nvGrpSpPr>
      <xdr:grpSpPr>
        <a:xfrm>
          <a:off x="161925" y="2371725"/>
          <a:ext cx="1009650" cy="2400300"/>
          <a:chOff x="161925" y="2762251"/>
          <a:chExt cx="1009650" cy="2362200"/>
        </a:xfrm>
        <a:solidFill>
          <a:srgbClr val="FFFFFF"/>
        </a:solidFill>
      </xdr:grpSpPr>
      <xdr:sp>
        <xdr:nvSpPr>
          <xdr:cNvPr id="3" name="テキスト ボックス 2"/>
          <xdr:cNvSpPr txBox="1">
            <a:spLocks noChangeArrowheads="1"/>
          </xdr:cNvSpPr>
        </xdr:nvSpPr>
        <xdr:spPr>
          <a:xfrm>
            <a:off x="161925" y="2762251"/>
            <a:ext cx="1009650" cy="23622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①～④のどれか一つについて、該当する項目にある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sp>
        <xdr:nvSpPr>
          <xdr:cNvPr id="4" name="正方形/長方形 3"/>
          <xdr:cNvSpPr>
            <a:spLocks/>
          </xdr:cNvSpPr>
        </xdr:nvSpPr>
        <xdr:spPr>
          <a:xfrm>
            <a:off x="257085" y="3552997"/>
            <a:ext cx="514417" cy="161811"/>
          </a:xfrm>
          <a:prstGeom prst="rect">
            <a:avLst/>
          </a:prstGeom>
          <a:solidFill>
            <a:srgbClr val="FF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247745" y="4429374"/>
            <a:ext cx="514417" cy="161811"/>
          </a:xfrm>
          <a:prstGeom prst="rect">
            <a:avLst/>
          </a:prstGeom>
          <a:solidFill>
            <a:srgbClr val="CC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38100</xdr:colOff>
      <xdr:row>45</xdr:row>
      <xdr:rowOff>28575</xdr:rowOff>
    </xdr:from>
    <xdr:to>
      <xdr:col>31</xdr:col>
      <xdr:colOff>485775</xdr:colOff>
      <xdr:row>50</xdr:row>
      <xdr:rowOff>85725</xdr:rowOff>
    </xdr:to>
    <xdr:sp>
      <xdr:nvSpPr>
        <xdr:cNvPr id="6" name="線吹き出し 1 (枠付き) 8"/>
        <xdr:cNvSpPr>
          <a:spLocks/>
        </xdr:cNvSpPr>
      </xdr:nvSpPr>
      <xdr:spPr>
        <a:xfrm>
          <a:off x="10639425" y="9963150"/>
          <a:ext cx="2581275" cy="1266825"/>
        </a:xfrm>
        <a:prstGeom prst="borderCallout1">
          <a:avLst>
            <a:gd name="adj1" fmla="val -74814"/>
            <a:gd name="adj2" fmla="val -967"/>
          </a:avLst>
        </a:prstGeom>
        <a:solidFill>
          <a:srgbClr val="F2DCDB"/>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月収額の計算シートに</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自動的に反映されます。</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年間総収入額が</a:t>
          </a:r>
          <a:r>
            <a:rPr lang="en-US" cap="none" sz="1400" b="1" i="0" u="none" baseline="0">
              <a:solidFill>
                <a:srgbClr val="000000"/>
              </a:solidFill>
            </a:rPr>
            <a:t>651,000</a:t>
          </a:r>
          <a:r>
            <a:rPr lang="en-US" cap="none" sz="1400" b="1" i="0" u="none" baseline="0">
              <a:solidFill>
                <a:srgbClr val="000000"/>
              </a:solidFill>
              <a:latin typeface="ＭＳ Ｐゴシック"/>
              <a:ea typeface="ＭＳ Ｐゴシック"/>
              <a:cs typeface="ＭＳ Ｐゴシック"/>
            </a:rPr>
            <a:t>円未満の場合は</a:t>
          </a:r>
          <a:r>
            <a:rPr lang="en-US" cap="none" sz="1400" b="1" i="0" u="none" baseline="0">
              <a:solidFill>
                <a:srgbClr val="FF0000"/>
              </a:solidFill>
              <a:latin typeface="ＭＳ Ｐゴシック"/>
              <a:ea typeface="ＭＳ Ｐゴシック"/>
              <a:cs typeface="ＭＳ Ｐゴシック"/>
            </a:rPr>
            <a:t>０円のまま</a:t>
          </a:r>
          <a:r>
            <a:rPr lang="en-US" cap="none" sz="1400" b="1" i="0" u="none" baseline="0">
              <a:solidFill>
                <a:srgbClr val="000000"/>
              </a:solidFill>
              <a:latin typeface="ＭＳ Ｐゴシック"/>
              <a:ea typeface="ＭＳ Ｐゴシック"/>
              <a:cs typeface="ＭＳ Ｐゴシック"/>
            </a:rPr>
            <a:t>となります。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1171575</xdr:colOff>
      <xdr:row>4</xdr:row>
      <xdr:rowOff>95250</xdr:rowOff>
    </xdr:from>
    <xdr:to>
      <xdr:col>0</xdr:col>
      <xdr:colOff>1362075</xdr:colOff>
      <xdr:row>14</xdr:row>
      <xdr:rowOff>123825</xdr:rowOff>
    </xdr:to>
    <xdr:sp>
      <xdr:nvSpPr>
        <xdr:cNvPr id="1" name="左中かっこ 1"/>
        <xdr:cNvSpPr>
          <a:spLocks/>
        </xdr:cNvSpPr>
      </xdr:nvSpPr>
      <xdr:spPr>
        <a:xfrm>
          <a:off x="1171575" y="857250"/>
          <a:ext cx="190500" cy="1885950"/>
        </a:xfrm>
        <a:prstGeom prst="leftBrace">
          <a:avLst>
            <a:gd name="adj" fmla="val -4914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3</xdr:row>
      <xdr:rowOff>28575</xdr:rowOff>
    </xdr:from>
    <xdr:to>
      <xdr:col>0</xdr:col>
      <xdr:colOff>1114425</xdr:colOff>
      <xdr:row>16</xdr:row>
      <xdr:rowOff>38100</xdr:rowOff>
    </xdr:to>
    <xdr:grpSp>
      <xdr:nvGrpSpPr>
        <xdr:cNvPr id="2" name="グループ化 5"/>
        <xdr:cNvGrpSpPr>
          <a:grpSpLocks/>
        </xdr:cNvGrpSpPr>
      </xdr:nvGrpSpPr>
      <xdr:grpSpPr>
        <a:xfrm>
          <a:off x="104775" y="619125"/>
          <a:ext cx="1009650" cy="2409825"/>
          <a:chOff x="161925" y="2762251"/>
          <a:chExt cx="1009650" cy="2362200"/>
        </a:xfrm>
        <a:solidFill>
          <a:srgbClr val="FFFFFF"/>
        </a:solidFill>
      </xdr:grpSpPr>
      <xdr:sp>
        <xdr:nvSpPr>
          <xdr:cNvPr id="3" name="テキスト ボックス 3"/>
          <xdr:cNvSpPr txBox="1">
            <a:spLocks noChangeArrowheads="1"/>
          </xdr:cNvSpPr>
        </xdr:nvSpPr>
        <xdr:spPr>
          <a:xfrm>
            <a:off x="161925" y="2762251"/>
            <a:ext cx="1009650" cy="23622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①～②のどれか一つについて、該当する項目にある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sp>
        <xdr:nvSpPr>
          <xdr:cNvPr id="4" name="正方形/長方形 4"/>
          <xdr:cNvSpPr>
            <a:spLocks/>
          </xdr:cNvSpPr>
        </xdr:nvSpPr>
        <xdr:spPr>
          <a:xfrm>
            <a:off x="257085" y="3555950"/>
            <a:ext cx="514417" cy="154724"/>
          </a:xfrm>
          <a:prstGeom prst="rect">
            <a:avLst/>
          </a:prstGeom>
          <a:solidFill>
            <a:srgbClr val="FF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247745" y="4427602"/>
            <a:ext cx="514417" cy="164763"/>
          </a:xfrm>
          <a:prstGeom prst="rect">
            <a:avLst/>
          </a:prstGeom>
          <a:solidFill>
            <a:srgbClr val="CC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95250</xdr:colOff>
      <xdr:row>32</xdr:row>
      <xdr:rowOff>28575</xdr:rowOff>
    </xdr:from>
    <xdr:to>
      <xdr:col>25</xdr:col>
      <xdr:colOff>0</xdr:colOff>
      <xdr:row>37</xdr:row>
      <xdr:rowOff>85725</xdr:rowOff>
    </xdr:to>
    <xdr:sp>
      <xdr:nvSpPr>
        <xdr:cNvPr id="6" name="線吹き出し 1 (枠付き) 6"/>
        <xdr:cNvSpPr>
          <a:spLocks/>
        </xdr:cNvSpPr>
      </xdr:nvSpPr>
      <xdr:spPr>
        <a:xfrm>
          <a:off x="10887075" y="7258050"/>
          <a:ext cx="2571750" cy="1266825"/>
        </a:xfrm>
        <a:prstGeom prst="borderCallout1">
          <a:avLst>
            <a:gd name="adj1" fmla="val -74814"/>
            <a:gd name="adj2" fmla="val -967"/>
          </a:avLst>
        </a:prstGeom>
        <a:solidFill>
          <a:srgbClr val="F2DCDB"/>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月収額の計算シートに</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自動的に反映されます。</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年間総収入額によっては、</a:t>
          </a:r>
          <a:r>
            <a:rPr lang="en-US" cap="none" sz="1400" b="1" i="0" u="none" baseline="0">
              <a:solidFill>
                <a:srgbClr val="000000"/>
              </a:solidFill>
            </a:rPr>
            <a:t>
</a:t>
          </a:r>
          <a:r>
            <a:rPr lang="en-US" cap="none" sz="1400" b="1" i="0" u="none" baseline="0">
              <a:solidFill>
                <a:srgbClr val="FF0000"/>
              </a:solidFill>
              <a:latin typeface="ＭＳ Ｐゴシック"/>
              <a:ea typeface="ＭＳ Ｐゴシック"/>
              <a:cs typeface="ＭＳ Ｐゴシック"/>
            </a:rPr>
            <a:t>０円のまま</a:t>
          </a:r>
          <a:r>
            <a:rPr lang="en-US" cap="none" sz="1400" b="1" i="0" u="none" baseline="0">
              <a:solidFill>
                <a:srgbClr val="000000"/>
              </a:solidFill>
              <a:latin typeface="ＭＳ Ｐゴシック"/>
              <a:ea typeface="ＭＳ Ｐゴシック"/>
              <a:cs typeface="ＭＳ Ｐゴシック"/>
            </a:rPr>
            <a:t>となります。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1447800</xdr:colOff>
      <xdr:row>4</xdr:row>
      <xdr:rowOff>95250</xdr:rowOff>
    </xdr:from>
    <xdr:to>
      <xdr:col>0</xdr:col>
      <xdr:colOff>1638300</xdr:colOff>
      <xdr:row>14</xdr:row>
      <xdr:rowOff>133350</xdr:rowOff>
    </xdr:to>
    <xdr:sp>
      <xdr:nvSpPr>
        <xdr:cNvPr id="1" name="左中かっこ 1"/>
        <xdr:cNvSpPr>
          <a:spLocks/>
        </xdr:cNvSpPr>
      </xdr:nvSpPr>
      <xdr:spPr>
        <a:xfrm>
          <a:off x="1447800" y="857250"/>
          <a:ext cx="190500" cy="1885950"/>
        </a:xfrm>
        <a:prstGeom prst="leftBrace">
          <a:avLst>
            <a:gd name="adj" fmla="val -4914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3</xdr:row>
      <xdr:rowOff>38100</xdr:rowOff>
    </xdr:from>
    <xdr:to>
      <xdr:col>0</xdr:col>
      <xdr:colOff>1390650</xdr:colOff>
      <xdr:row>16</xdr:row>
      <xdr:rowOff>47625</xdr:rowOff>
    </xdr:to>
    <xdr:grpSp>
      <xdr:nvGrpSpPr>
        <xdr:cNvPr id="2" name="グループ化 5"/>
        <xdr:cNvGrpSpPr>
          <a:grpSpLocks/>
        </xdr:cNvGrpSpPr>
      </xdr:nvGrpSpPr>
      <xdr:grpSpPr>
        <a:xfrm>
          <a:off x="381000" y="628650"/>
          <a:ext cx="1009650" cy="2400300"/>
          <a:chOff x="161925" y="2762251"/>
          <a:chExt cx="1009650" cy="2362200"/>
        </a:xfrm>
        <a:solidFill>
          <a:srgbClr val="FFFFFF"/>
        </a:solidFill>
      </xdr:grpSpPr>
      <xdr:sp>
        <xdr:nvSpPr>
          <xdr:cNvPr id="3" name="テキスト ボックス 3"/>
          <xdr:cNvSpPr txBox="1">
            <a:spLocks noChangeArrowheads="1"/>
          </xdr:cNvSpPr>
        </xdr:nvSpPr>
        <xdr:spPr>
          <a:xfrm>
            <a:off x="161925" y="2762251"/>
            <a:ext cx="1009650" cy="23622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①～②のどれか一つについて、該当する項目にある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sp>
        <xdr:nvSpPr>
          <xdr:cNvPr id="4" name="正方形/長方形 4"/>
          <xdr:cNvSpPr>
            <a:spLocks/>
          </xdr:cNvSpPr>
        </xdr:nvSpPr>
        <xdr:spPr>
          <a:xfrm>
            <a:off x="257085" y="3555950"/>
            <a:ext cx="514417" cy="154724"/>
          </a:xfrm>
          <a:prstGeom prst="rect">
            <a:avLst/>
          </a:prstGeom>
          <a:solidFill>
            <a:srgbClr val="FF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247745" y="4427602"/>
            <a:ext cx="514417" cy="164763"/>
          </a:xfrm>
          <a:prstGeom prst="rect">
            <a:avLst/>
          </a:prstGeom>
          <a:solidFill>
            <a:srgbClr val="CC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76200</xdr:colOff>
      <xdr:row>13</xdr:row>
      <xdr:rowOff>114300</xdr:rowOff>
    </xdr:from>
    <xdr:to>
      <xdr:col>13</xdr:col>
      <xdr:colOff>285750</xdr:colOff>
      <xdr:row>19</xdr:row>
      <xdr:rowOff>133350</xdr:rowOff>
    </xdr:to>
    <xdr:sp>
      <xdr:nvSpPr>
        <xdr:cNvPr id="6" name="線吹き出し 1 (枠付き) 6"/>
        <xdr:cNvSpPr>
          <a:spLocks/>
        </xdr:cNvSpPr>
      </xdr:nvSpPr>
      <xdr:spPr>
        <a:xfrm>
          <a:off x="9601200" y="2543175"/>
          <a:ext cx="2600325" cy="1295400"/>
        </a:xfrm>
        <a:prstGeom prst="borderCallout1">
          <a:avLst>
            <a:gd name="adj1" fmla="val -74814"/>
            <a:gd name="adj2" fmla="val -1856"/>
          </a:avLst>
        </a:prstGeom>
        <a:solidFill>
          <a:srgbClr val="F2DCDB"/>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月収額の計算シートに</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自動的に反映されます。</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年間総収入額によっては、</a:t>
          </a:r>
          <a:r>
            <a:rPr lang="en-US" cap="none" sz="1400" b="1" i="0" u="none" baseline="0">
              <a:solidFill>
                <a:srgbClr val="000000"/>
              </a:solidFill>
            </a:rPr>
            <a:t>
</a:t>
          </a:r>
          <a:r>
            <a:rPr lang="en-US" cap="none" sz="1400" b="1" i="0" u="none" baseline="0">
              <a:solidFill>
                <a:srgbClr val="FF0000"/>
              </a:solidFill>
              <a:latin typeface="ＭＳ Ｐゴシック"/>
              <a:ea typeface="ＭＳ Ｐゴシック"/>
              <a:cs typeface="ＭＳ Ｐゴシック"/>
            </a:rPr>
            <a:t>０円のまま</a:t>
          </a:r>
          <a:r>
            <a:rPr lang="en-US" cap="none" sz="1400" b="1" i="0" u="none" baseline="0">
              <a:solidFill>
                <a:srgbClr val="000000"/>
              </a:solidFill>
              <a:latin typeface="ＭＳ Ｐゴシック"/>
              <a:ea typeface="ＭＳ Ｐゴシック"/>
              <a:cs typeface="ＭＳ Ｐゴシック"/>
            </a:rPr>
            <a:t>となります。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34</xdr:row>
      <xdr:rowOff>333375</xdr:rowOff>
    </xdr:from>
    <xdr:to>
      <xdr:col>18</xdr:col>
      <xdr:colOff>381000</xdr:colOff>
      <xdr:row>37</xdr:row>
      <xdr:rowOff>285750</xdr:rowOff>
    </xdr:to>
    <xdr:sp>
      <xdr:nvSpPr>
        <xdr:cNvPr id="1" name="線吹き出し 1 (枠付き) 1"/>
        <xdr:cNvSpPr>
          <a:spLocks/>
        </xdr:cNvSpPr>
      </xdr:nvSpPr>
      <xdr:spPr>
        <a:xfrm>
          <a:off x="9515475" y="9305925"/>
          <a:ext cx="2543175" cy="600075"/>
        </a:xfrm>
        <a:prstGeom prst="borderCallout1">
          <a:avLst>
            <a:gd name="adj1" fmla="val -74282"/>
            <a:gd name="adj2" fmla="val 42046"/>
          </a:avLst>
        </a:prstGeom>
        <a:solidFill>
          <a:srgbClr val="F2DCDB"/>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月収額の計算シートに</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自動的に反映されます。</a:t>
          </a:r>
        </a:p>
      </xdr:txBody>
    </xdr:sp>
    <xdr:clientData/>
  </xdr:twoCellAnchor>
  <xdr:twoCellAnchor>
    <xdr:from>
      <xdr:col>0</xdr:col>
      <xdr:colOff>257175</xdr:colOff>
      <xdr:row>4</xdr:row>
      <xdr:rowOff>171450</xdr:rowOff>
    </xdr:from>
    <xdr:to>
      <xdr:col>0</xdr:col>
      <xdr:colOff>1266825</xdr:colOff>
      <xdr:row>11</xdr:row>
      <xdr:rowOff>428625</xdr:rowOff>
    </xdr:to>
    <xdr:grpSp>
      <xdr:nvGrpSpPr>
        <xdr:cNvPr id="2" name="グループ化 9"/>
        <xdr:cNvGrpSpPr>
          <a:grpSpLocks/>
        </xdr:cNvGrpSpPr>
      </xdr:nvGrpSpPr>
      <xdr:grpSpPr>
        <a:xfrm>
          <a:off x="257175" y="933450"/>
          <a:ext cx="1009650" cy="1828800"/>
          <a:chOff x="254000" y="920750"/>
          <a:chExt cx="1009650" cy="1860550"/>
        </a:xfrm>
        <a:solidFill>
          <a:srgbClr val="FFFFFF"/>
        </a:solidFill>
      </xdr:grpSpPr>
      <xdr:sp>
        <xdr:nvSpPr>
          <xdr:cNvPr id="3" name="テキスト ボックス 4"/>
          <xdr:cNvSpPr txBox="1">
            <a:spLocks noChangeArrowheads="1"/>
          </xdr:cNvSpPr>
        </xdr:nvSpPr>
        <xdr:spPr>
          <a:xfrm>
            <a:off x="254000" y="920750"/>
            <a:ext cx="1009650" cy="186055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該当項目について、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部分に人数を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sp>
        <xdr:nvSpPr>
          <xdr:cNvPr id="4" name="正方形/長方形 7"/>
          <xdr:cNvSpPr>
            <a:spLocks/>
          </xdr:cNvSpPr>
        </xdr:nvSpPr>
        <xdr:spPr>
          <a:xfrm>
            <a:off x="339820" y="1331001"/>
            <a:ext cx="514417" cy="162333"/>
          </a:xfrm>
          <a:prstGeom prst="rect">
            <a:avLst/>
          </a:prstGeom>
          <a:solidFill>
            <a:srgbClr val="FF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8"/>
          <xdr:cNvSpPr>
            <a:spLocks/>
          </xdr:cNvSpPr>
        </xdr:nvSpPr>
        <xdr:spPr>
          <a:xfrm>
            <a:off x="339820" y="2199413"/>
            <a:ext cx="514417" cy="162333"/>
          </a:xfrm>
          <a:prstGeom prst="rect">
            <a:avLst/>
          </a:prstGeom>
          <a:solidFill>
            <a:srgbClr val="CC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114300</xdr:rowOff>
    </xdr:from>
    <xdr:to>
      <xdr:col>0</xdr:col>
      <xdr:colOff>1295400</xdr:colOff>
      <xdr:row>3</xdr:row>
      <xdr:rowOff>457200</xdr:rowOff>
    </xdr:to>
    <xdr:sp>
      <xdr:nvSpPr>
        <xdr:cNvPr id="1" name="テキスト ボックス 4"/>
        <xdr:cNvSpPr txBox="1">
          <a:spLocks noChangeArrowheads="1"/>
        </xdr:cNvSpPr>
      </xdr:nvSpPr>
      <xdr:spPr>
        <a:xfrm>
          <a:off x="180975" y="533400"/>
          <a:ext cx="1114425" cy="514350"/>
        </a:xfrm>
        <a:prstGeom prst="rect">
          <a:avLst/>
        </a:prstGeom>
        <a:solidFill>
          <a:srgbClr val="F2DCDB"/>
        </a:solidFill>
        <a:ln w="254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全て</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自動計算です。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A1:N29"/>
  <sheetViews>
    <sheetView view="pageBreakPreview" zoomScale="115" zoomScaleSheetLayoutView="115" zoomScalePageLayoutView="0" workbookViewId="0" topLeftCell="A1">
      <selection activeCell="A1" sqref="A1"/>
    </sheetView>
  </sheetViews>
  <sheetFormatPr defaultColWidth="9.33203125" defaultRowHeight="11.25"/>
  <sheetData>
    <row r="1" spans="1:14" ht="11.25">
      <c r="A1" s="148"/>
      <c r="B1" s="148"/>
      <c r="C1" s="148"/>
      <c r="D1" s="148"/>
      <c r="E1" s="148"/>
      <c r="F1" s="148"/>
      <c r="G1" s="148"/>
      <c r="H1" s="148"/>
      <c r="I1" s="148"/>
      <c r="J1" s="148"/>
      <c r="K1" s="148"/>
      <c r="L1" s="148"/>
      <c r="M1" s="148"/>
      <c r="N1" s="148"/>
    </row>
    <row r="2" spans="1:14" ht="36" customHeight="1">
      <c r="A2" s="148"/>
      <c r="B2" s="149" t="s">
        <v>177</v>
      </c>
      <c r="C2" s="148"/>
      <c r="D2" s="148"/>
      <c r="E2" s="148"/>
      <c r="F2" s="148"/>
      <c r="G2" s="148"/>
      <c r="H2" s="148"/>
      <c r="I2" s="148"/>
      <c r="J2" s="148"/>
      <c r="K2" s="148"/>
      <c r="L2" s="148"/>
      <c r="M2" s="148"/>
      <c r="N2" s="148"/>
    </row>
    <row r="3" spans="1:14" ht="11.25">
      <c r="A3" s="148"/>
      <c r="B3" s="148"/>
      <c r="C3" s="148"/>
      <c r="D3" s="148"/>
      <c r="E3" s="148"/>
      <c r="F3" s="148"/>
      <c r="G3" s="148"/>
      <c r="H3" s="148"/>
      <c r="I3" s="148"/>
      <c r="J3" s="148"/>
      <c r="K3" s="148"/>
      <c r="L3" s="148"/>
      <c r="M3" s="148"/>
      <c r="N3" s="148"/>
    </row>
    <row r="4" spans="1:14" ht="11.25">
      <c r="A4" s="148"/>
      <c r="B4" s="148"/>
      <c r="C4" s="148"/>
      <c r="D4" s="148"/>
      <c r="E4" s="148"/>
      <c r="F4" s="148"/>
      <c r="G4" s="148"/>
      <c r="H4" s="148"/>
      <c r="I4" s="148"/>
      <c r="J4" s="148"/>
      <c r="K4" s="148"/>
      <c r="L4" s="148"/>
      <c r="M4" s="148"/>
      <c r="N4" s="148"/>
    </row>
    <row r="5" spans="1:14" ht="11.25">
      <c r="A5" s="148"/>
      <c r="B5" s="148"/>
      <c r="C5" s="148"/>
      <c r="D5" s="148"/>
      <c r="E5" s="148"/>
      <c r="F5" s="148"/>
      <c r="G5" s="148"/>
      <c r="H5" s="148"/>
      <c r="I5" s="148"/>
      <c r="J5" s="148"/>
      <c r="K5" s="148"/>
      <c r="L5" s="148"/>
      <c r="M5" s="148"/>
      <c r="N5" s="148"/>
    </row>
    <row r="6" spans="1:14" ht="11.25">
      <c r="A6" s="148"/>
      <c r="B6" s="148"/>
      <c r="C6" s="148"/>
      <c r="D6" s="148"/>
      <c r="E6" s="148"/>
      <c r="F6" s="148"/>
      <c r="G6" s="148"/>
      <c r="H6" s="148"/>
      <c r="I6" s="148"/>
      <c r="J6" s="148"/>
      <c r="K6" s="148"/>
      <c r="L6" s="148"/>
      <c r="M6" s="148"/>
      <c r="N6" s="148"/>
    </row>
    <row r="7" spans="1:14" ht="11.25">
      <c r="A7" s="148"/>
      <c r="B7" s="148"/>
      <c r="C7" s="148"/>
      <c r="D7" s="148"/>
      <c r="E7" s="148"/>
      <c r="F7" s="148"/>
      <c r="G7" s="148"/>
      <c r="H7" s="148"/>
      <c r="I7" s="148"/>
      <c r="J7" s="148"/>
      <c r="K7" s="148"/>
      <c r="L7" s="148"/>
      <c r="M7" s="148"/>
      <c r="N7" s="148"/>
    </row>
    <row r="8" spans="1:14" ht="11.25">
      <c r="A8" s="148"/>
      <c r="B8" s="148"/>
      <c r="C8" s="148"/>
      <c r="D8" s="148"/>
      <c r="E8" s="148"/>
      <c r="F8" s="148"/>
      <c r="G8" s="148"/>
      <c r="H8" s="148"/>
      <c r="I8" s="148"/>
      <c r="J8" s="148"/>
      <c r="K8" s="148"/>
      <c r="L8" s="148"/>
      <c r="M8" s="148"/>
      <c r="N8" s="148"/>
    </row>
    <row r="9" spans="1:14" ht="11.25">
      <c r="A9" s="148"/>
      <c r="B9" s="148"/>
      <c r="C9" s="148"/>
      <c r="D9" s="148"/>
      <c r="E9" s="148"/>
      <c r="F9" s="148"/>
      <c r="G9" s="148"/>
      <c r="H9" s="148"/>
      <c r="I9" s="148"/>
      <c r="J9" s="148"/>
      <c r="K9" s="148"/>
      <c r="L9" s="148"/>
      <c r="M9" s="148"/>
      <c r="N9" s="148"/>
    </row>
    <row r="10" spans="1:14" ht="11.25">
      <c r="A10" s="148"/>
      <c r="B10" s="148"/>
      <c r="C10" s="148"/>
      <c r="D10" s="148"/>
      <c r="E10" s="148"/>
      <c r="F10" s="148"/>
      <c r="G10" s="148"/>
      <c r="H10" s="148"/>
      <c r="I10" s="148"/>
      <c r="J10" s="148"/>
      <c r="K10" s="148"/>
      <c r="L10" s="148"/>
      <c r="M10" s="148"/>
      <c r="N10" s="148"/>
    </row>
    <row r="11" spans="1:14" ht="11.25">
      <c r="A11" s="148"/>
      <c r="B11" s="148"/>
      <c r="C11" s="148"/>
      <c r="D11" s="148"/>
      <c r="E11" s="148"/>
      <c r="F11" s="148"/>
      <c r="G11" s="148"/>
      <c r="H11" s="148"/>
      <c r="I11" s="148"/>
      <c r="J11" s="148"/>
      <c r="K11" s="148"/>
      <c r="L11" s="148"/>
      <c r="M11" s="148"/>
      <c r="N11" s="148"/>
    </row>
    <row r="12" spans="1:14" ht="11.25">
      <c r="A12" s="148"/>
      <c r="B12" s="148"/>
      <c r="C12" s="148"/>
      <c r="D12" s="148"/>
      <c r="E12" s="148"/>
      <c r="F12" s="148"/>
      <c r="G12" s="148"/>
      <c r="H12" s="148"/>
      <c r="I12" s="148"/>
      <c r="J12" s="148"/>
      <c r="K12" s="148"/>
      <c r="L12" s="148"/>
      <c r="M12" s="148"/>
      <c r="N12" s="148"/>
    </row>
    <row r="13" spans="1:14" ht="11.25">
      <c r="A13" s="148"/>
      <c r="B13" s="148"/>
      <c r="C13" s="148"/>
      <c r="D13" s="148"/>
      <c r="E13" s="148"/>
      <c r="F13" s="148"/>
      <c r="G13" s="148"/>
      <c r="H13" s="148"/>
      <c r="I13" s="148"/>
      <c r="J13" s="148"/>
      <c r="K13" s="148"/>
      <c r="L13" s="148"/>
      <c r="M13" s="148"/>
      <c r="N13" s="148"/>
    </row>
    <row r="14" spans="1:14" ht="11.25">
      <c r="A14" s="148"/>
      <c r="B14" s="148"/>
      <c r="C14" s="148"/>
      <c r="D14" s="148"/>
      <c r="E14" s="148"/>
      <c r="F14" s="148"/>
      <c r="G14" s="148"/>
      <c r="H14" s="148"/>
      <c r="I14" s="148"/>
      <c r="J14" s="148"/>
      <c r="K14" s="148"/>
      <c r="L14" s="148"/>
      <c r="M14" s="148"/>
      <c r="N14" s="148"/>
    </row>
    <row r="15" spans="1:14" ht="11.25">
      <c r="A15" s="148"/>
      <c r="B15" s="148"/>
      <c r="C15" s="148"/>
      <c r="D15" s="148"/>
      <c r="E15" s="148"/>
      <c r="F15" s="148"/>
      <c r="G15" s="148"/>
      <c r="H15" s="148"/>
      <c r="I15" s="148"/>
      <c r="J15" s="148"/>
      <c r="K15" s="148"/>
      <c r="L15" s="148"/>
      <c r="M15" s="148"/>
      <c r="N15" s="148"/>
    </row>
    <row r="16" spans="1:14" ht="11.25">
      <c r="A16" s="148"/>
      <c r="B16" s="148"/>
      <c r="C16" s="148"/>
      <c r="D16" s="148"/>
      <c r="E16" s="148"/>
      <c r="F16" s="148"/>
      <c r="G16" s="148"/>
      <c r="H16" s="148"/>
      <c r="I16" s="148"/>
      <c r="J16" s="148"/>
      <c r="K16" s="148"/>
      <c r="L16" s="148"/>
      <c r="M16" s="148"/>
      <c r="N16" s="148"/>
    </row>
    <row r="17" spans="1:14" ht="11.25">
      <c r="A17" s="148"/>
      <c r="B17" s="148"/>
      <c r="C17" s="148"/>
      <c r="D17" s="148"/>
      <c r="E17" s="148"/>
      <c r="F17" s="148"/>
      <c r="G17" s="148"/>
      <c r="H17" s="148"/>
      <c r="I17" s="148"/>
      <c r="J17" s="148"/>
      <c r="K17" s="148"/>
      <c r="L17" s="148"/>
      <c r="M17" s="148"/>
      <c r="N17" s="148"/>
    </row>
    <row r="18" spans="1:14" ht="11.25">
      <c r="A18" s="148"/>
      <c r="B18" s="148"/>
      <c r="C18" s="148"/>
      <c r="D18" s="148"/>
      <c r="E18" s="148"/>
      <c r="F18" s="148"/>
      <c r="G18" s="148"/>
      <c r="H18" s="148"/>
      <c r="I18" s="148"/>
      <c r="J18" s="148"/>
      <c r="K18" s="148"/>
      <c r="L18" s="148"/>
      <c r="M18" s="148"/>
      <c r="N18" s="148"/>
    </row>
    <row r="19" spans="1:14" ht="11.25">
      <c r="A19" s="148"/>
      <c r="B19" s="148"/>
      <c r="C19" s="148"/>
      <c r="D19" s="148"/>
      <c r="E19" s="148"/>
      <c r="F19" s="148"/>
      <c r="G19" s="148"/>
      <c r="H19" s="148"/>
      <c r="I19" s="148"/>
      <c r="J19" s="148"/>
      <c r="K19" s="148"/>
      <c r="L19" s="148"/>
      <c r="M19" s="148"/>
      <c r="N19" s="148"/>
    </row>
    <row r="20" spans="1:14" ht="11.25">
      <c r="A20" s="148"/>
      <c r="B20" s="148"/>
      <c r="C20" s="148"/>
      <c r="D20" s="148"/>
      <c r="E20" s="148"/>
      <c r="F20" s="148"/>
      <c r="G20" s="148"/>
      <c r="H20" s="148"/>
      <c r="I20" s="148"/>
      <c r="J20" s="148"/>
      <c r="K20" s="148"/>
      <c r="L20" s="148"/>
      <c r="M20" s="148"/>
      <c r="N20" s="148"/>
    </row>
    <row r="21" spans="1:14" ht="11.25">
      <c r="A21" s="148"/>
      <c r="B21" s="148"/>
      <c r="C21" s="148"/>
      <c r="D21" s="148"/>
      <c r="E21" s="148"/>
      <c r="F21" s="148"/>
      <c r="G21" s="148"/>
      <c r="H21" s="148"/>
      <c r="I21" s="148"/>
      <c r="J21" s="148"/>
      <c r="K21" s="148"/>
      <c r="L21" s="148"/>
      <c r="M21" s="148"/>
      <c r="N21" s="148"/>
    </row>
    <row r="22" spans="1:14" ht="11.25">
      <c r="A22" s="148"/>
      <c r="B22" s="148"/>
      <c r="C22" s="148"/>
      <c r="D22" s="148"/>
      <c r="E22" s="148"/>
      <c r="F22" s="148"/>
      <c r="G22" s="148"/>
      <c r="H22" s="148"/>
      <c r="I22" s="148"/>
      <c r="J22" s="148"/>
      <c r="K22" s="148"/>
      <c r="L22" s="148"/>
      <c r="M22" s="148"/>
      <c r="N22" s="148"/>
    </row>
    <row r="23" spans="1:14" ht="11.25">
      <c r="A23" s="148"/>
      <c r="B23" s="148"/>
      <c r="C23" s="148"/>
      <c r="D23" s="148"/>
      <c r="E23" s="148"/>
      <c r="F23" s="148"/>
      <c r="G23" s="148"/>
      <c r="H23" s="148"/>
      <c r="I23" s="148"/>
      <c r="J23" s="148"/>
      <c r="K23" s="148"/>
      <c r="L23" s="148"/>
      <c r="M23" s="148"/>
      <c r="N23" s="148"/>
    </row>
    <row r="24" spans="1:14" ht="11.25">
      <c r="A24" s="148"/>
      <c r="B24" s="148"/>
      <c r="C24" s="148"/>
      <c r="D24" s="148"/>
      <c r="E24" s="148"/>
      <c r="F24" s="148"/>
      <c r="G24" s="148"/>
      <c r="H24" s="148"/>
      <c r="I24" s="148"/>
      <c r="J24" s="148"/>
      <c r="K24" s="148"/>
      <c r="L24" s="148"/>
      <c r="M24" s="148"/>
      <c r="N24" s="148"/>
    </row>
    <row r="25" spans="1:14" ht="11.25">
      <c r="A25" s="148"/>
      <c r="B25" s="148"/>
      <c r="C25" s="148"/>
      <c r="D25" s="148"/>
      <c r="E25" s="148"/>
      <c r="F25" s="148"/>
      <c r="G25" s="148"/>
      <c r="H25" s="148"/>
      <c r="I25" s="148"/>
      <c r="J25" s="148"/>
      <c r="K25" s="148"/>
      <c r="L25" s="148"/>
      <c r="M25" s="148"/>
      <c r="N25" s="148"/>
    </row>
    <row r="26" spans="1:14" ht="11.25">
      <c r="A26" s="148"/>
      <c r="B26" s="148"/>
      <c r="C26" s="148"/>
      <c r="D26" s="148"/>
      <c r="E26" s="148"/>
      <c r="F26" s="148"/>
      <c r="G26" s="148"/>
      <c r="H26" s="148"/>
      <c r="I26" s="148"/>
      <c r="J26" s="148"/>
      <c r="K26" s="148"/>
      <c r="L26" s="148"/>
      <c r="M26" s="148"/>
      <c r="N26" s="148"/>
    </row>
    <row r="27" spans="1:14" ht="11.25">
      <c r="A27" s="148"/>
      <c r="B27" s="148"/>
      <c r="C27" s="148"/>
      <c r="D27" s="148"/>
      <c r="E27" s="148"/>
      <c r="F27" s="148"/>
      <c r="G27" s="148"/>
      <c r="H27" s="148"/>
      <c r="I27" s="148"/>
      <c r="J27" s="148"/>
      <c r="K27" s="148"/>
      <c r="L27" s="148"/>
      <c r="M27" s="148"/>
      <c r="N27" s="148"/>
    </row>
    <row r="28" spans="1:14" ht="11.25">
      <c r="A28" s="148"/>
      <c r="B28" s="148"/>
      <c r="C28" s="148"/>
      <c r="D28" s="148"/>
      <c r="E28" s="148"/>
      <c r="F28" s="148"/>
      <c r="G28" s="148"/>
      <c r="H28" s="148"/>
      <c r="I28" s="148"/>
      <c r="J28" s="148"/>
      <c r="K28" s="148"/>
      <c r="L28" s="148"/>
      <c r="M28" s="148"/>
      <c r="N28" s="148"/>
    </row>
    <row r="29" spans="1:14" ht="11.25">
      <c r="A29" s="148"/>
      <c r="B29" s="148"/>
      <c r="C29" s="148"/>
      <c r="D29" s="148"/>
      <c r="E29" s="148"/>
      <c r="F29" s="148"/>
      <c r="G29" s="148"/>
      <c r="H29" s="148"/>
      <c r="I29" s="148"/>
      <c r="J29" s="148"/>
      <c r="K29" s="148"/>
      <c r="L29" s="148"/>
      <c r="M29" s="148"/>
      <c r="N29" s="148"/>
    </row>
  </sheetData>
  <sheetProtection/>
  <printOptions/>
  <pageMargins left="0.7" right="0.7" top="0.75" bottom="0.75" header="0.3" footer="0.3"/>
  <pageSetup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AJ51"/>
  <sheetViews>
    <sheetView view="pageBreakPreview" zoomScale="70" zoomScaleSheetLayoutView="70" zoomScalePageLayoutView="0" workbookViewId="0" topLeftCell="A1">
      <selection activeCell="A1" sqref="A1"/>
    </sheetView>
  </sheetViews>
  <sheetFormatPr defaultColWidth="9.33203125" defaultRowHeight="11.25"/>
  <cols>
    <col min="1" max="1" width="26.33203125" style="2" customWidth="1"/>
    <col min="2" max="2" width="3.16015625" style="2" customWidth="1"/>
    <col min="3" max="3" width="25.66015625" style="2" customWidth="1"/>
    <col min="4" max="4" width="1.66796875" style="2" customWidth="1"/>
    <col min="5" max="5" width="22" style="2" customWidth="1"/>
    <col min="6" max="7" width="4" style="2" bestFit="1" customWidth="1"/>
    <col min="8" max="8" width="17.16015625" style="2" bestFit="1" customWidth="1"/>
    <col min="9" max="9" width="6.5" style="2" bestFit="1" customWidth="1"/>
    <col min="10" max="10" width="4" style="2" customWidth="1"/>
    <col min="11" max="11" width="7.33203125" style="2" bestFit="1" customWidth="1"/>
    <col min="12" max="12" width="4" style="2" customWidth="1"/>
    <col min="13" max="13" width="17.16015625" style="2" bestFit="1" customWidth="1"/>
    <col min="14" max="14" width="4" style="2" customWidth="1"/>
    <col min="15" max="15" width="4" style="3" customWidth="1"/>
    <col min="16" max="16" width="22.83203125" style="2" customWidth="1"/>
    <col min="17" max="17" width="4" style="2" customWidth="1"/>
    <col min="18" max="18" width="7.66015625" style="12" customWidth="1"/>
    <col min="19" max="19" width="9.66015625" style="12" hidden="1" customWidth="1"/>
    <col min="20" max="20" width="10.16015625" style="12" hidden="1" customWidth="1"/>
    <col min="21" max="22" width="12.33203125" style="12" hidden="1" customWidth="1"/>
    <col min="23" max="23" width="13.66015625" style="12" hidden="1" customWidth="1"/>
    <col min="24" max="24" width="6.33203125" style="12" hidden="1" customWidth="1"/>
    <col min="25" max="25" width="9.66015625" style="12" hidden="1" customWidth="1"/>
    <col min="26" max="27" width="0" style="12" hidden="1" customWidth="1"/>
    <col min="28" max="16384" width="9.33203125" style="2" customWidth="1"/>
  </cols>
  <sheetData>
    <row r="1" spans="1:19" ht="13.5">
      <c r="A1" s="30"/>
      <c r="B1" s="30"/>
      <c r="C1" s="30"/>
      <c r="D1" s="30"/>
      <c r="E1" s="30"/>
      <c r="F1" s="30"/>
      <c r="G1" s="30"/>
      <c r="H1" s="30"/>
      <c r="I1" s="30"/>
      <c r="J1" s="30"/>
      <c r="K1" s="30"/>
      <c r="L1" s="30"/>
      <c r="M1" s="30"/>
      <c r="N1" s="30"/>
      <c r="O1" s="31"/>
      <c r="P1" s="30"/>
      <c r="Q1" s="30"/>
      <c r="R1" s="32"/>
      <c r="S1" s="32"/>
    </row>
    <row r="2" spans="1:19" ht="19.5" customHeight="1">
      <c r="A2" s="30"/>
      <c r="B2" s="33" t="s">
        <v>61</v>
      </c>
      <c r="C2" s="34"/>
      <c r="D2" s="34"/>
      <c r="E2" s="34"/>
      <c r="F2" s="34"/>
      <c r="G2" s="34"/>
      <c r="H2" s="34"/>
      <c r="I2" s="34"/>
      <c r="J2" s="34"/>
      <c r="K2" s="34"/>
      <c r="L2" s="34"/>
      <c r="M2" s="34"/>
      <c r="N2" s="34"/>
      <c r="O2" s="35"/>
      <c r="P2" s="34"/>
      <c r="Q2" s="36"/>
      <c r="R2" s="32"/>
      <c r="S2" s="32"/>
    </row>
    <row r="3" spans="1:19" ht="13.5" customHeight="1">
      <c r="A3" s="30"/>
      <c r="B3" s="37"/>
      <c r="C3" s="38"/>
      <c r="D3" s="38"/>
      <c r="E3" s="38"/>
      <c r="F3" s="30"/>
      <c r="G3" s="30"/>
      <c r="H3" s="30"/>
      <c r="I3" s="30"/>
      <c r="J3" s="30"/>
      <c r="K3" s="30"/>
      <c r="L3" s="30"/>
      <c r="M3" s="30"/>
      <c r="N3" s="30"/>
      <c r="O3" s="31"/>
      <c r="P3" s="30"/>
      <c r="Q3" s="30"/>
      <c r="R3" s="32"/>
      <c r="S3" s="32"/>
    </row>
    <row r="4" spans="1:19" ht="13.5" customHeight="1">
      <c r="A4" s="30"/>
      <c r="B4" s="30" t="s">
        <v>111</v>
      </c>
      <c r="C4" s="30"/>
      <c r="D4" s="30"/>
      <c r="E4" s="30"/>
      <c r="F4" s="30"/>
      <c r="G4" s="30"/>
      <c r="H4" s="30"/>
      <c r="I4" s="30"/>
      <c r="J4" s="30"/>
      <c r="K4" s="30"/>
      <c r="L4" s="30"/>
      <c r="M4" s="30"/>
      <c r="N4" s="30"/>
      <c r="O4" s="31"/>
      <c r="P4" s="30"/>
      <c r="Q4" s="30"/>
      <c r="R4" s="32"/>
      <c r="S4" s="32"/>
    </row>
    <row r="5" spans="1:19" ht="13.5" customHeight="1">
      <c r="A5" s="30"/>
      <c r="B5" s="30"/>
      <c r="C5" s="30"/>
      <c r="D5" s="30"/>
      <c r="E5" s="30"/>
      <c r="F5" s="30"/>
      <c r="G5" s="30"/>
      <c r="H5" s="30"/>
      <c r="I5" s="30"/>
      <c r="J5" s="30"/>
      <c r="K5" s="30"/>
      <c r="L5" s="30"/>
      <c r="M5" s="30"/>
      <c r="N5" s="30"/>
      <c r="O5" s="31"/>
      <c r="P5" s="30"/>
      <c r="Q5" s="30"/>
      <c r="R5" s="32"/>
      <c r="S5" s="32"/>
    </row>
    <row r="6" spans="2:17" ht="13.5">
      <c r="B6" s="21" t="s">
        <v>0</v>
      </c>
      <c r="C6" s="21"/>
      <c r="D6" s="40"/>
      <c r="E6" s="22" t="s">
        <v>1</v>
      </c>
      <c r="F6" s="22"/>
      <c r="G6" s="22"/>
      <c r="H6" s="22"/>
      <c r="I6" s="22"/>
      <c r="J6" s="22"/>
      <c r="K6" s="22"/>
      <c r="L6" s="22"/>
      <c r="M6" s="22"/>
      <c r="N6" s="22"/>
      <c r="O6" s="31"/>
      <c r="P6" s="23" t="s">
        <v>4</v>
      </c>
      <c r="Q6" s="30"/>
    </row>
    <row r="7" spans="1:27" s="20" customFormat="1" ht="9.75" customHeight="1" thickBot="1">
      <c r="A7" s="30"/>
      <c r="B7" s="39"/>
      <c r="C7" s="39"/>
      <c r="D7" s="40"/>
      <c r="E7" s="41"/>
      <c r="F7" s="41"/>
      <c r="G7" s="41"/>
      <c r="H7" s="41"/>
      <c r="I7" s="41"/>
      <c r="J7" s="41"/>
      <c r="K7" s="41"/>
      <c r="L7" s="41"/>
      <c r="M7" s="41"/>
      <c r="N7" s="41"/>
      <c r="O7" s="31"/>
      <c r="P7" s="68"/>
      <c r="Q7" s="30"/>
      <c r="R7" s="24"/>
      <c r="S7" s="24"/>
      <c r="T7" s="24"/>
      <c r="U7" s="24"/>
      <c r="V7" s="24"/>
      <c r="W7" s="24"/>
      <c r="X7" s="24"/>
      <c r="Y7" s="24"/>
      <c r="Z7" s="24"/>
      <c r="AA7" s="24"/>
    </row>
    <row r="8" spans="1:17" ht="18" customHeight="1" thickBot="1">
      <c r="A8" s="30"/>
      <c r="B8" s="157" t="s">
        <v>7</v>
      </c>
      <c r="C8" s="154" t="s">
        <v>6</v>
      </c>
      <c r="D8" s="46"/>
      <c r="E8" s="47" t="s">
        <v>12</v>
      </c>
      <c r="F8" s="38"/>
      <c r="G8" s="38"/>
      <c r="H8" s="38"/>
      <c r="I8" s="38"/>
      <c r="J8" s="38"/>
      <c r="K8" s="38"/>
      <c r="L8" s="38"/>
      <c r="M8" s="38"/>
      <c r="N8" s="38"/>
      <c r="O8" s="48"/>
      <c r="P8" s="5"/>
      <c r="Q8" s="30" t="s">
        <v>14</v>
      </c>
    </row>
    <row r="9" spans="1:17" ht="13.5">
      <c r="A9" s="30"/>
      <c r="B9" s="157"/>
      <c r="C9" s="154"/>
      <c r="D9" s="46"/>
      <c r="E9" s="47" t="s">
        <v>13</v>
      </c>
      <c r="F9" s="38"/>
      <c r="G9" s="38"/>
      <c r="H9" s="38"/>
      <c r="I9" s="38"/>
      <c r="J9" s="38"/>
      <c r="K9" s="38"/>
      <c r="L9" s="38"/>
      <c r="M9" s="38"/>
      <c r="N9" s="38"/>
      <c r="O9" s="48"/>
      <c r="P9" s="30"/>
      <c r="Q9" s="30"/>
    </row>
    <row r="10" spans="1:17" ht="13.5">
      <c r="A10" s="30"/>
      <c r="B10" s="158"/>
      <c r="C10" s="155"/>
      <c r="D10" s="53"/>
      <c r="E10" s="54"/>
      <c r="F10" s="55"/>
      <c r="G10" s="55"/>
      <c r="H10" s="55"/>
      <c r="I10" s="55"/>
      <c r="J10" s="55"/>
      <c r="K10" s="55"/>
      <c r="L10" s="55"/>
      <c r="M10" s="55"/>
      <c r="N10" s="55"/>
      <c r="O10" s="56"/>
      <c r="P10" s="55"/>
      <c r="Q10" s="30"/>
    </row>
    <row r="11" spans="1:17" ht="14.25" thickBot="1">
      <c r="A11" s="30"/>
      <c r="B11" s="30"/>
      <c r="C11" s="42"/>
      <c r="D11" s="42"/>
      <c r="E11" s="43"/>
      <c r="F11" s="30"/>
      <c r="G11" s="30"/>
      <c r="H11" s="30"/>
      <c r="I11" s="30"/>
      <c r="J11" s="30"/>
      <c r="K11" s="30"/>
      <c r="L11" s="30"/>
      <c r="M11" s="30"/>
      <c r="N11" s="30"/>
      <c r="O11" s="31"/>
      <c r="P11" s="30"/>
      <c r="Q11" s="30"/>
    </row>
    <row r="12" spans="1:17" ht="18" customHeight="1" thickBot="1">
      <c r="A12" s="30"/>
      <c r="B12" s="30" t="s">
        <v>8</v>
      </c>
      <c r="C12" s="154" t="s">
        <v>26</v>
      </c>
      <c r="D12" s="46"/>
      <c r="E12" s="47" t="s">
        <v>2</v>
      </c>
      <c r="F12" s="38"/>
      <c r="G12" s="38"/>
      <c r="H12" s="38"/>
      <c r="I12" s="38"/>
      <c r="J12" s="38"/>
      <c r="K12" s="38"/>
      <c r="L12" s="38"/>
      <c r="M12" s="38"/>
      <c r="N12" s="38"/>
      <c r="O12" s="48"/>
      <c r="P12" s="5"/>
      <c r="Q12" s="30" t="s">
        <v>14</v>
      </c>
    </row>
    <row r="13" spans="1:17" ht="14.25">
      <c r="A13" s="30"/>
      <c r="B13" s="30"/>
      <c r="C13" s="154"/>
      <c r="D13" s="46"/>
      <c r="E13" s="47"/>
      <c r="F13" s="38"/>
      <c r="G13" s="38"/>
      <c r="H13" s="38"/>
      <c r="I13" s="38"/>
      <c r="J13" s="38"/>
      <c r="K13" s="38"/>
      <c r="L13" s="38"/>
      <c r="M13" s="38"/>
      <c r="N13" s="38"/>
      <c r="O13" s="48"/>
      <c r="P13" s="30"/>
      <c r="Q13" s="30"/>
    </row>
    <row r="14" spans="1:17" ht="14.25">
      <c r="A14" s="30"/>
      <c r="B14" s="30"/>
      <c r="C14" s="154"/>
      <c r="D14" s="46"/>
      <c r="E14" s="47"/>
      <c r="F14" s="38"/>
      <c r="G14" s="38"/>
      <c r="H14" s="38"/>
      <c r="I14" s="38"/>
      <c r="J14" s="38"/>
      <c r="K14" s="38"/>
      <c r="L14" s="38"/>
      <c r="M14" s="38"/>
      <c r="N14" s="38"/>
      <c r="O14" s="48"/>
      <c r="P14" s="30"/>
      <c r="Q14" s="30"/>
    </row>
    <row r="15" spans="1:17" ht="14.25">
      <c r="A15" s="30"/>
      <c r="B15" s="55"/>
      <c r="C15" s="155"/>
      <c r="D15" s="53"/>
      <c r="E15" s="54"/>
      <c r="F15" s="55"/>
      <c r="G15" s="55"/>
      <c r="H15" s="55"/>
      <c r="I15" s="55"/>
      <c r="J15" s="55"/>
      <c r="K15" s="55"/>
      <c r="L15" s="55"/>
      <c r="M15" s="55"/>
      <c r="N15" s="55"/>
      <c r="O15" s="56"/>
      <c r="P15" s="55"/>
      <c r="Q15" s="30"/>
    </row>
    <row r="16" spans="1:17" ht="15.75" customHeight="1">
      <c r="A16" s="30"/>
      <c r="B16" s="30" t="s">
        <v>10</v>
      </c>
      <c r="C16" s="156" t="s">
        <v>9</v>
      </c>
      <c r="D16" s="42"/>
      <c r="E16" s="43" t="s">
        <v>18</v>
      </c>
      <c r="F16" s="30"/>
      <c r="G16" s="30"/>
      <c r="H16" s="30"/>
      <c r="I16" s="30"/>
      <c r="J16" s="30"/>
      <c r="K16" s="30"/>
      <c r="L16" s="30"/>
      <c r="M16" s="30"/>
      <c r="N16" s="30"/>
      <c r="O16" s="31"/>
      <c r="P16" s="45"/>
      <c r="Q16" s="38"/>
    </row>
    <row r="17" spans="1:17" ht="4.5" customHeight="1">
      <c r="A17" s="30"/>
      <c r="B17" s="30"/>
      <c r="C17" s="156"/>
      <c r="D17" s="42"/>
      <c r="E17" s="43"/>
      <c r="F17" s="30"/>
      <c r="G17" s="30"/>
      <c r="H17" s="30"/>
      <c r="I17" s="30"/>
      <c r="J17" s="30"/>
      <c r="K17" s="30"/>
      <c r="L17" s="30"/>
      <c r="M17" s="30"/>
      <c r="N17" s="30"/>
      <c r="O17" s="31"/>
      <c r="P17" s="45"/>
      <c r="Q17" s="30"/>
    </row>
    <row r="18" spans="1:17" ht="46.5" customHeight="1" thickBot="1">
      <c r="A18" s="30"/>
      <c r="B18" s="30"/>
      <c r="C18" s="156"/>
      <c r="D18" s="42"/>
      <c r="E18" s="44" t="s">
        <v>19</v>
      </c>
      <c r="F18" s="30"/>
      <c r="G18" s="30"/>
      <c r="H18" s="44" t="s">
        <v>16</v>
      </c>
      <c r="I18" s="30"/>
      <c r="J18" s="30"/>
      <c r="K18" s="30"/>
      <c r="L18" s="30"/>
      <c r="M18" s="30"/>
      <c r="N18" s="30"/>
      <c r="O18" s="31"/>
      <c r="P18" s="30"/>
      <c r="Q18" s="30"/>
    </row>
    <row r="19" spans="1:19" ht="18" customHeight="1" thickBot="1">
      <c r="A19" s="30"/>
      <c r="B19" s="30"/>
      <c r="C19" s="42"/>
      <c r="D19" s="42"/>
      <c r="E19" s="5"/>
      <c r="F19" s="30" t="s">
        <v>14</v>
      </c>
      <c r="G19" s="31" t="s">
        <v>15</v>
      </c>
      <c r="H19" s="5"/>
      <c r="I19" s="30" t="s">
        <v>14</v>
      </c>
      <c r="J19" s="30"/>
      <c r="K19" s="30"/>
      <c r="L19" s="30"/>
      <c r="M19" s="30"/>
      <c r="N19" s="30"/>
      <c r="O19" s="31"/>
      <c r="P19" s="30"/>
      <c r="Q19" s="30"/>
      <c r="R19" s="32"/>
      <c r="S19" s="32"/>
    </row>
    <row r="20" spans="1:17" ht="9" customHeight="1">
      <c r="A20" s="30"/>
      <c r="B20" s="30"/>
      <c r="C20" s="42"/>
      <c r="D20" s="42"/>
      <c r="E20" s="49"/>
      <c r="F20" s="49"/>
      <c r="G20" s="49"/>
      <c r="H20" s="49"/>
      <c r="I20" s="49"/>
      <c r="J20" s="172" t="s">
        <v>20</v>
      </c>
      <c r="K20" s="172">
        <v>12</v>
      </c>
      <c r="L20" s="152" t="s">
        <v>21</v>
      </c>
      <c r="M20" s="159">
        <f>IF(H19="","",H19)</f>
      </c>
      <c r="N20" s="153" t="s">
        <v>14</v>
      </c>
      <c r="O20" s="167" t="s">
        <v>22</v>
      </c>
      <c r="P20" s="150">
        <f>IF(OR(E19="",E23=""),"",(E19-H19)/E23*K20+M20)</f>
      </c>
      <c r="Q20" s="153" t="s">
        <v>14</v>
      </c>
    </row>
    <row r="21" spans="1:17" ht="9" customHeight="1" thickBot="1">
      <c r="A21" s="30"/>
      <c r="B21" s="30"/>
      <c r="C21" s="42"/>
      <c r="D21" s="42"/>
      <c r="E21" s="50"/>
      <c r="F21" s="50"/>
      <c r="G21" s="50"/>
      <c r="H21" s="50"/>
      <c r="I21" s="50"/>
      <c r="J21" s="172"/>
      <c r="K21" s="172"/>
      <c r="L21" s="152"/>
      <c r="M21" s="160"/>
      <c r="N21" s="153"/>
      <c r="O21" s="167"/>
      <c r="P21" s="151"/>
      <c r="Q21" s="153"/>
    </row>
    <row r="22" spans="1:19" ht="15" thickBot="1">
      <c r="A22" s="30"/>
      <c r="B22" s="30"/>
      <c r="C22" s="42"/>
      <c r="D22" s="42"/>
      <c r="E22" s="51" t="s">
        <v>5</v>
      </c>
      <c r="F22" s="52"/>
      <c r="G22" s="52"/>
      <c r="H22" s="52"/>
      <c r="I22" s="38"/>
      <c r="J22" s="31"/>
      <c r="K22" s="31"/>
      <c r="L22" s="38"/>
      <c r="M22" s="38"/>
      <c r="N22" s="38"/>
      <c r="O22" s="48"/>
      <c r="P22" s="30"/>
      <c r="Q22" s="30"/>
      <c r="R22" s="32"/>
      <c r="S22" s="32"/>
    </row>
    <row r="23" spans="1:19" ht="18" customHeight="1" thickBot="1">
      <c r="A23" s="30"/>
      <c r="B23" s="30"/>
      <c r="C23" s="42"/>
      <c r="D23" s="42"/>
      <c r="E23" s="169"/>
      <c r="F23" s="170"/>
      <c r="G23" s="170"/>
      <c r="H23" s="171"/>
      <c r="I23" s="38" t="s">
        <v>17</v>
      </c>
      <c r="J23" s="38"/>
      <c r="K23" s="38"/>
      <c r="L23" s="38"/>
      <c r="M23" s="38"/>
      <c r="N23" s="38"/>
      <c r="O23" s="48"/>
      <c r="P23" s="38"/>
      <c r="Q23" s="38"/>
      <c r="R23" s="32"/>
      <c r="S23" s="32"/>
    </row>
    <row r="24" spans="1:19" ht="14.25">
      <c r="A24" s="30"/>
      <c r="B24" s="55"/>
      <c r="C24" s="53"/>
      <c r="D24" s="53"/>
      <c r="E24" s="54"/>
      <c r="F24" s="55"/>
      <c r="G24" s="55"/>
      <c r="H24" s="55"/>
      <c r="I24" s="55"/>
      <c r="J24" s="55"/>
      <c r="K24" s="55"/>
      <c r="L24" s="55"/>
      <c r="M24" s="55"/>
      <c r="N24" s="55"/>
      <c r="O24" s="56"/>
      <c r="P24" s="55"/>
      <c r="Q24" s="55"/>
      <c r="R24" s="32"/>
      <c r="S24" s="32"/>
    </row>
    <row r="25" spans="1:19" ht="13.5" customHeight="1">
      <c r="A25" s="30"/>
      <c r="B25" s="38" t="s">
        <v>11</v>
      </c>
      <c r="C25" s="154" t="s">
        <v>172</v>
      </c>
      <c r="D25" s="46"/>
      <c r="E25" s="47" t="s">
        <v>3</v>
      </c>
      <c r="F25" s="38"/>
      <c r="G25" s="38"/>
      <c r="H25" s="38"/>
      <c r="I25" s="38"/>
      <c r="J25" s="38"/>
      <c r="K25" s="38"/>
      <c r="L25" s="38"/>
      <c r="M25" s="38"/>
      <c r="N25" s="38"/>
      <c r="O25" s="48"/>
      <c r="P25" s="38"/>
      <c r="Q25" s="38"/>
      <c r="R25" s="32"/>
      <c r="S25" s="32"/>
    </row>
    <row r="26" spans="1:19" ht="4.5" customHeight="1">
      <c r="A26" s="30"/>
      <c r="B26" s="38"/>
      <c r="C26" s="154"/>
      <c r="D26" s="46"/>
      <c r="E26" s="47"/>
      <c r="F26" s="38"/>
      <c r="G26" s="38"/>
      <c r="H26" s="38"/>
      <c r="I26" s="38"/>
      <c r="J26" s="38"/>
      <c r="K26" s="38"/>
      <c r="L26" s="38"/>
      <c r="M26" s="38"/>
      <c r="N26" s="38"/>
      <c r="O26" s="48"/>
      <c r="P26" s="45"/>
      <c r="Q26" s="38"/>
      <c r="R26" s="32"/>
      <c r="S26" s="32"/>
    </row>
    <row r="27" spans="1:19" ht="27.75" customHeight="1" thickBot="1">
      <c r="A27" s="30"/>
      <c r="B27" s="38"/>
      <c r="C27" s="154"/>
      <c r="D27" s="46"/>
      <c r="E27" s="168" t="s">
        <v>25</v>
      </c>
      <c r="F27" s="168"/>
      <c r="G27" s="168"/>
      <c r="H27" s="168"/>
      <c r="I27" s="38"/>
      <c r="J27" s="38"/>
      <c r="K27" s="38"/>
      <c r="L27" s="38"/>
      <c r="M27" s="38"/>
      <c r="N27" s="38"/>
      <c r="O27" s="48"/>
      <c r="P27" s="38"/>
      <c r="Q27" s="38"/>
      <c r="R27" s="32"/>
      <c r="S27" s="32"/>
    </row>
    <row r="28" spans="1:17" ht="18" customHeight="1" thickBot="1">
      <c r="A28" s="30"/>
      <c r="B28" s="38"/>
      <c r="C28" s="154"/>
      <c r="D28" s="46"/>
      <c r="E28" s="161"/>
      <c r="F28" s="162"/>
      <c r="G28" s="162"/>
      <c r="H28" s="163"/>
      <c r="I28" s="38" t="s">
        <v>14</v>
      </c>
      <c r="J28" s="48" t="s">
        <v>20</v>
      </c>
      <c r="K28" s="48">
        <v>12</v>
      </c>
      <c r="L28" s="38"/>
      <c r="M28" s="38"/>
      <c r="N28" s="38"/>
      <c r="O28" s="48" t="s">
        <v>23</v>
      </c>
      <c r="P28" s="6">
        <f>IF(E28="","",E28*K28)</f>
      </c>
      <c r="Q28" s="38" t="s">
        <v>14</v>
      </c>
    </row>
    <row r="29" spans="1:18" ht="13.5">
      <c r="A29" s="30"/>
      <c r="B29" s="30"/>
      <c r="C29" s="30"/>
      <c r="D29" s="30"/>
      <c r="E29" s="30"/>
      <c r="F29" s="30"/>
      <c r="G29" s="30"/>
      <c r="H29" s="30"/>
      <c r="I29" s="30"/>
      <c r="J29" s="31"/>
      <c r="K29" s="31"/>
      <c r="L29" s="30"/>
      <c r="M29" s="30"/>
      <c r="N29" s="30"/>
      <c r="O29" s="31"/>
      <c r="P29" s="30"/>
      <c r="Q29" s="30"/>
      <c r="R29" s="32"/>
    </row>
    <row r="30" spans="1:30" ht="14.25" thickBot="1">
      <c r="A30" s="30"/>
      <c r="B30" s="30"/>
      <c r="C30" s="30"/>
      <c r="D30" s="30"/>
      <c r="E30" s="30"/>
      <c r="F30" s="30"/>
      <c r="G30" s="30"/>
      <c r="H30" s="30"/>
      <c r="I30" s="30"/>
      <c r="J30" s="30"/>
      <c r="K30" s="30"/>
      <c r="L30" s="30"/>
      <c r="M30" s="30"/>
      <c r="N30" s="30"/>
      <c r="O30" s="31"/>
      <c r="P30" s="30"/>
      <c r="Q30" s="30"/>
      <c r="R30" s="32"/>
      <c r="AB30" s="12"/>
      <c r="AC30" s="12"/>
      <c r="AD30" s="12"/>
    </row>
    <row r="31" spans="1:30" ht="19.5" customHeight="1" thickBot="1">
      <c r="A31" s="30"/>
      <c r="B31" s="30"/>
      <c r="C31" s="30"/>
      <c r="D31" s="30"/>
      <c r="E31" s="30"/>
      <c r="F31" s="30"/>
      <c r="G31" s="30"/>
      <c r="H31" s="30"/>
      <c r="I31" s="30"/>
      <c r="J31" s="30"/>
      <c r="K31" s="30"/>
      <c r="L31" s="30"/>
      <c r="M31" s="30"/>
      <c r="N31" s="30"/>
      <c r="O31" s="61" t="s">
        <v>24</v>
      </c>
      <c r="P31" s="7">
        <f>IF(AND(P8="",P12="",P20="",P28=""),"",MAX(P8,P12,P20,P28))</f>
      </c>
      <c r="Q31" s="70" t="s">
        <v>14</v>
      </c>
      <c r="AB31" s="12"/>
      <c r="AC31" s="12"/>
      <c r="AD31" s="12"/>
    </row>
    <row r="32" spans="1:18" ht="13.5">
      <c r="A32" s="30"/>
      <c r="B32" s="30"/>
      <c r="C32" s="30"/>
      <c r="D32" s="30"/>
      <c r="E32" s="30"/>
      <c r="F32" s="30"/>
      <c r="G32" s="30"/>
      <c r="H32" s="30"/>
      <c r="I32" s="30"/>
      <c r="J32" s="30"/>
      <c r="K32" s="30"/>
      <c r="L32" s="30"/>
      <c r="M32" s="30"/>
      <c r="N32" s="30"/>
      <c r="O32" s="31"/>
      <c r="P32" s="30"/>
      <c r="Q32" s="30"/>
      <c r="R32" s="32"/>
    </row>
    <row r="33" spans="1:36" ht="13.5">
      <c r="A33" s="30"/>
      <c r="B33" s="30" t="s">
        <v>114</v>
      </c>
      <c r="C33" s="30"/>
      <c r="D33" s="30"/>
      <c r="E33" s="30"/>
      <c r="F33" s="30"/>
      <c r="G33" s="30"/>
      <c r="H33" s="30"/>
      <c r="I33" s="30"/>
      <c r="J33" s="30"/>
      <c r="K33" s="30"/>
      <c r="L33" s="30"/>
      <c r="M33" s="30"/>
      <c r="N33" s="30"/>
      <c r="O33" s="31"/>
      <c r="P33" s="30"/>
      <c r="Q33" s="30"/>
      <c r="R33" s="32"/>
      <c r="S33" s="57"/>
      <c r="T33" s="57"/>
      <c r="U33" s="57"/>
      <c r="V33" s="57"/>
      <c r="W33" s="57"/>
      <c r="X33" s="57"/>
      <c r="Y33" s="57"/>
      <c r="Z33" s="57"/>
      <c r="AA33" s="57"/>
      <c r="AB33" s="80"/>
      <c r="AC33" s="80"/>
      <c r="AD33" s="80"/>
      <c r="AE33" s="80"/>
      <c r="AF33" s="80"/>
      <c r="AG33" s="80"/>
      <c r="AH33" s="80"/>
      <c r="AI33" s="80"/>
      <c r="AJ33" s="80"/>
    </row>
    <row r="34" spans="1:36" ht="13.5">
      <c r="A34" s="30"/>
      <c r="B34" s="30"/>
      <c r="C34" s="30"/>
      <c r="D34" s="30"/>
      <c r="E34" s="30"/>
      <c r="F34" s="62"/>
      <c r="G34" s="30"/>
      <c r="H34" s="30"/>
      <c r="I34" s="30"/>
      <c r="J34" s="30"/>
      <c r="K34" s="30"/>
      <c r="L34" s="30"/>
      <c r="M34" s="30"/>
      <c r="N34" s="30"/>
      <c r="O34" s="31"/>
      <c r="P34" s="30"/>
      <c r="Q34" s="30"/>
      <c r="R34" s="32"/>
      <c r="S34" s="57"/>
      <c r="T34" s="57"/>
      <c r="U34" s="57"/>
      <c r="V34" s="57"/>
      <c r="W34" s="57"/>
      <c r="X34" s="57"/>
      <c r="Y34" s="57"/>
      <c r="Z34" s="57"/>
      <c r="AA34" s="57"/>
      <c r="AB34" s="80"/>
      <c r="AC34" s="80"/>
      <c r="AD34" s="80"/>
      <c r="AE34" s="80"/>
      <c r="AF34" s="80"/>
      <c r="AG34" s="80"/>
      <c r="AH34" s="80"/>
      <c r="AI34" s="80"/>
      <c r="AJ34" s="80"/>
    </row>
    <row r="35" spans="1:36" ht="24" customHeight="1">
      <c r="A35" s="30"/>
      <c r="B35" s="30"/>
      <c r="C35" s="9" t="s">
        <v>52</v>
      </c>
      <c r="D35" s="10"/>
      <c r="E35" s="10"/>
      <c r="F35" s="10"/>
      <c r="G35" s="10"/>
      <c r="H35" s="9" t="s">
        <v>58</v>
      </c>
      <c r="I35" s="10"/>
      <c r="J35" s="10"/>
      <c r="K35" s="10"/>
      <c r="L35" s="10"/>
      <c r="M35" s="10"/>
      <c r="N35" s="10"/>
      <c r="O35" s="10"/>
      <c r="P35" s="10"/>
      <c r="Q35" s="11"/>
      <c r="S35" s="57"/>
      <c r="T35" s="57" t="s">
        <v>173</v>
      </c>
      <c r="U35" s="58" t="s">
        <v>56</v>
      </c>
      <c r="V35" s="58" t="s">
        <v>55</v>
      </c>
      <c r="W35" s="58" t="s">
        <v>174</v>
      </c>
      <c r="X35" s="59" t="s">
        <v>175</v>
      </c>
      <c r="Y35" s="59" t="s">
        <v>176</v>
      </c>
      <c r="Z35" s="59" t="s">
        <v>173</v>
      </c>
      <c r="AA35" s="57"/>
      <c r="AB35" s="80"/>
      <c r="AC35" s="80"/>
      <c r="AD35" s="80"/>
      <c r="AE35" s="80"/>
      <c r="AF35" s="80"/>
      <c r="AG35" s="80"/>
      <c r="AH35" s="80"/>
      <c r="AI35" s="80"/>
      <c r="AJ35" s="80"/>
    </row>
    <row r="36" spans="2:36" ht="24" customHeight="1">
      <c r="B36" s="30"/>
      <c r="C36" s="63"/>
      <c r="D36" s="34"/>
      <c r="E36" s="166" t="s">
        <v>28</v>
      </c>
      <c r="F36" s="166"/>
      <c r="G36" s="34"/>
      <c r="H36" s="64" t="s">
        <v>27</v>
      </c>
      <c r="I36" s="34"/>
      <c r="J36" s="34"/>
      <c r="K36" s="34"/>
      <c r="L36" s="34"/>
      <c r="M36" s="34"/>
      <c r="N36" s="34"/>
      <c r="O36" s="35"/>
      <c r="P36" s="34"/>
      <c r="Q36" s="36"/>
      <c r="R36" s="32"/>
      <c r="S36" s="57">
        <v>1</v>
      </c>
      <c r="T36" s="60">
        <f>IF($P$31="","",IF(P$31&lt;V36,Z36,"-"))</f>
      </c>
      <c r="U36" s="60"/>
      <c r="V36" s="60">
        <v>651000</v>
      </c>
      <c r="W36" s="60"/>
      <c r="X36" s="57"/>
      <c r="Y36" s="57"/>
      <c r="Z36" s="57">
        <v>0</v>
      </c>
      <c r="AA36" s="57"/>
      <c r="AB36" s="80"/>
      <c r="AC36" s="80"/>
      <c r="AD36" s="80"/>
      <c r="AE36" s="80"/>
      <c r="AF36" s="80"/>
      <c r="AG36" s="80"/>
      <c r="AH36" s="80"/>
      <c r="AI36" s="80"/>
      <c r="AJ36" s="80"/>
    </row>
    <row r="37" spans="2:36" ht="24" customHeight="1">
      <c r="B37" s="30"/>
      <c r="C37" s="63" t="s">
        <v>29</v>
      </c>
      <c r="D37" s="34"/>
      <c r="E37" s="166" t="s">
        <v>30</v>
      </c>
      <c r="F37" s="166"/>
      <c r="G37" s="34"/>
      <c r="H37" s="64" t="s">
        <v>31</v>
      </c>
      <c r="I37" s="34"/>
      <c r="J37" s="34"/>
      <c r="K37" s="34"/>
      <c r="L37" s="34"/>
      <c r="M37" s="34"/>
      <c r="N37" s="34"/>
      <c r="O37" s="35"/>
      <c r="P37" s="34"/>
      <c r="Q37" s="36"/>
      <c r="R37" s="32"/>
      <c r="S37" s="57">
        <v>2</v>
      </c>
      <c r="T37" s="60">
        <f>IF($P$31="","",IF(AND($P$31&gt;=U37,P$31&lt;V37),$P$31-Y37,"-"))</f>
      </c>
      <c r="U37" s="60">
        <v>651000</v>
      </c>
      <c r="V37" s="60">
        <v>1619000</v>
      </c>
      <c r="W37" s="60"/>
      <c r="X37" s="57"/>
      <c r="Y37" s="60">
        <v>650000</v>
      </c>
      <c r="Z37" s="57"/>
      <c r="AA37" s="57"/>
      <c r="AB37" s="80"/>
      <c r="AC37" s="80"/>
      <c r="AD37" s="80"/>
      <c r="AE37" s="80"/>
      <c r="AF37" s="80"/>
      <c r="AG37" s="80"/>
      <c r="AH37" s="80"/>
      <c r="AI37" s="80"/>
      <c r="AJ37" s="80"/>
    </row>
    <row r="38" spans="2:36" ht="24" customHeight="1">
      <c r="B38" s="30"/>
      <c r="C38" s="63" t="s">
        <v>32</v>
      </c>
      <c r="D38" s="34"/>
      <c r="E38" s="166" t="s">
        <v>33</v>
      </c>
      <c r="F38" s="166"/>
      <c r="G38" s="34"/>
      <c r="H38" s="64" t="s">
        <v>34</v>
      </c>
      <c r="I38" s="34"/>
      <c r="J38" s="34"/>
      <c r="K38" s="34"/>
      <c r="L38" s="34"/>
      <c r="M38" s="34"/>
      <c r="N38" s="34"/>
      <c r="O38" s="35"/>
      <c r="P38" s="34"/>
      <c r="Q38" s="36"/>
      <c r="R38" s="32"/>
      <c r="S38" s="57">
        <v>3</v>
      </c>
      <c r="T38" s="60">
        <f>IF($P$31="","",IF(AND($P$31&gt;=U38,P$31&lt;V38),Z38,"-"))</f>
      </c>
      <c r="U38" s="60">
        <v>1619000</v>
      </c>
      <c r="V38" s="60">
        <v>1620000</v>
      </c>
      <c r="W38" s="57"/>
      <c r="X38" s="57"/>
      <c r="Y38" s="57"/>
      <c r="Z38" s="60">
        <v>969000</v>
      </c>
      <c r="AA38" s="57"/>
      <c r="AB38" s="80"/>
      <c r="AC38" s="80"/>
      <c r="AD38" s="80"/>
      <c r="AE38" s="80"/>
      <c r="AF38" s="80"/>
      <c r="AG38" s="80"/>
      <c r="AH38" s="80"/>
      <c r="AI38" s="80"/>
      <c r="AJ38" s="80"/>
    </row>
    <row r="39" spans="2:36" ht="24" customHeight="1">
      <c r="B39" s="30"/>
      <c r="C39" s="63" t="s">
        <v>35</v>
      </c>
      <c r="D39" s="34"/>
      <c r="E39" s="166" t="s">
        <v>36</v>
      </c>
      <c r="F39" s="166"/>
      <c r="G39" s="34"/>
      <c r="H39" s="64" t="s">
        <v>37</v>
      </c>
      <c r="I39" s="34"/>
      <c r="J39" s="34"/>
      <c r="K39" s="34"/>
      <c r="L39" s="34"/>
      <c r="M39" s="34"/>
      <c r="N39" s="34"/>
      <c r="O39" s="35"/>
      <c r="P39" s="34"/>
      <c r="Q39" s="36"/>
      <c r="R39" s="32"/>
      <c r="S39" s="57">
        <v>4</v>
      </c>
      <c r="T39" s="60">
        <f>IF($P$31="","",IF(AND($P$31&gt;=U39,P$31&lt;V39),Z39,"-"))</f>
      </c>
      <c r="U39" s="60">
        <v>1620000</v>
      </c>
      <c r="V39" s="60">
        <v>1622000</v>
      </c>
      <c r="W39" s="57"/>
      <c r="X39" s="57"/>
      <c r="Y39" s="57"/>
      <c r="Z39" s="60">
        <v>970000</v>
      </c>
      <c r="AA39" s="57"/>
      <c r="AB39" s="80"/>
      <c r="AC39" s="80"/>
      <c r="AD39" s="80"/>
      <c r="AE39" s="80"/>
      <c r="AF39" s="80"/>
      <c r="AG39" s="80"/>
      <c r="AH39" s="80"/>
      <c r="AI39" s="80"/>
      <c r="AJ39" s="80"/>
    </row>
    <row r="40" spans="2:36" ht="24" customHeight="1">
      <c r="B40" s="30"/>
      <c r="C40" s="63" t="s">
        <v>38</v>
      </c>
      <c r="D40" s="34"/>
      <c r="E40" s="166" t="s">
        <v>39</v>
      </c>
      <c r="F40" s="166"/>
      <c r="G40" s="34"/>
      <c r="H40" s="64" t="s">
        <v>40</v>
      </c>
      <c r="I40" s="34"/>
      <c r="J40" s="34"/>
      <c r="K40" s="34"/>
      <c r="L40" s="34"/>
      <c r="M40" s="34"/>
      <c r="N40" s="34"/>
      <c r="O40" s="35"/>
      <c r="P40" s="34"/>
      <c r="Q40" s="36"/>
      <c r="R40" s="32"/>
      <c r="S40" s="57">
        <v>5</v>
      </c>
      <c r="T40" s="60">
        <f>IF($P$31="","",IF(AND($P$31&gt;=U40,P$31&lt;V40),Z40,"-"))</f>
      </c>
      <c r="U40" s="60">
        <v>1622000</v>
      </c>
      <c r="V40" s="60">
        <v>1624000</v>
      </c>
      <c r="W40" s="57"/>
      <c r="X40" s="57"/>
      <c r="Y40" s="57"/>
      <c r="Z40" s="60">
        <v>972000</v>
      </c>
      <c r="AA40" s="57"/>
      <c r="AB40" s="80"/>
      <c r="AC40" s="80"/>
      <c r="AD40" s="80"/>
      <c r="AE40" s="80"/>
      <c r="AF40" s="80"/>
      <c r="AG40" s="80"/>
      <c r="AH40" s="80"/>
      <c r="AI40" s="80"/>
      <c r="AJ40" s="80"/>
    </row>
    <row r="41" spans="2:36" ht="24" customHeight="1">
      <c r="B41" s="30"/>
      <c r="C41" s="63" t="s">
        <v>41</v>
      </c>
      <c r="D41" s="34"/>
      <c r="E41" s="166" t="s">
        <v>42</v>
      </c>
      <c r="F41" s="166"/>
      <c r="G41" s="34"/>
      <c r="H41" s="64" t="s">
        <v>43</v>
      </c>
      <c r="I41" s="34"/>
      <c r="J41" s="34"/>
      <c r="K41" s="34"/>
      <c r="L41" s="34"/>
      <c r="M41" s="34"/>
      <c r="N41" s="34"/>
      <c r="O41" s="35"/>
      <c r="P41" s="34"/>
      <c r="Q41" s="36"/>
      <c r="R41" s="32"/>
      <c r="S41" s="57">
        <v>6</v>
      </c>
      <c r="T41" s="60">
        <f>IF($P$31="","",IF(AND($P$31&gt;=U41,$P$31&lt;V41),Z41,"-"))</f>
      </c>
      <c r="U41" s="60">
        <v>1624000</v>
      </c>
      <c r="V41" s="60">
        <v>1628000</v>
      </c>
      <c r="W41" s="57"/>
      <c r="X41" s="57"/>
      <c r="Y41" s="57"/>
      <c r="Z41" s="60">
        <v>974000</v>
      </c>
      <c r="AA41" s="57"/>
      <c r="AB41" s="80"/>
      <c r="AC41" s="80"/>
      <c r="AD41" s="80"/>
      <c r="AE41" s="80"/>
      <c r="AF41" s="80"/>
      <c r="AG41" s="80"/>
      <c r="AH41" s="80"/>
      <c r="AI41" s="80"/>
      <c r="AJ41" s="80"/>
    </row>
    <row r="42" spans="2:36" ht="24" customHeight="1">
      <c r="B42" s="30"/>
      <c r="C42" s="63" t="s">
        <v>44</v>
      </c>
      <c r="D42" s="34"/>
      <c r="E42" s="166" t="s">
        <v>45</v>
      </c>
      <c r="F42" s="166"/>
      <c r="G42" s="34"/>
      <c r="H42" s="164" t="s">
        <v>53</v>
      </c>
      <c r="I42" s="165"/>
      <c r="J42" s="165"/>
      <c r="K42" s="165"/>
      <c r="L42" s="165"/>
      <c r="M42" s="65" t="s">
        <v>91</v>
      </c>
      <c r="N42" s="34"/>
      <c r="O42" s="35"/>
      <c r="P42" s="65"/>
      <c r="Q42" s="36"/>
      <c r="R42" s="32"/>
      <c r="S42" s="57">
        <v>7</v>
      </c>
      <c r="T42" s="60">
        <f>IF($P$31="","",IF(AND($P$31&gt;=U42,P$31&lt;V42),W42*X42,"-"))</f>
      </c>
      <c r="U42" s="60">
        <v>1628000</v>
      </c>
      <c r="V42" s="60">
        <v>1804000</v>
      </c>
      <c r="W42" s="60" t="e">
        <f>ROUNDDOWN($P$31/4000,0)*4000</f>
        <v>#VALUE!</v>
      </c>
      <c r="X42" s="57">
        <v>0.6</v>
      </c>
      <c r="Y42" s="57"/>
      <c r="Z42" s="57"/>
      <c r="AA42" s="57"/>
      <c r="AB42" s="80"/>
      <c r="AC42" s="80"/>
      <c r="AD42" s="80"/>
      <c r="AE42" s="80"/>
      <c r="AF42" s="80"/>
      <c r="AG42" s="80"/>
      <c r="AH42" s="80"/>
      <c r="AI42" s="80"/>
      <c r="AJ42" s="80"/>
    </row>
    <row r="43" spans="2:36" ht="24" customHeight="1">
      <c r="B43" s="30"/>
      <c r="C43" s="63" t="s">
        <v>46</v>
      </c>
      <c r="D43" s="34"/>
      <c r="E43" s="166" t="s">
        <v>47</v>
      </c>
      <c r="F43" s="166"/>
      <c r="G43" s="34"/>
      <c r="H43" s="164"/>
      <c r="I43" s="165"/>
      <c r="J43" s="165"/>
      <c r="K43" s="165"/>
      <c r="L43" s="165"/>
      <c r="M43" s="65" t="s">
        <v>92</v>
      </c>
      <c r="N43" s="34"/>
      <c r="O43" s="35"/>
      <c r="P43" s="65"/>
      <c r="Q43" s="36"/>
      <c r="R43" s="32"/>
      <c r="S43" s="57">
        <v>8</v>
      </c>
      <c r="T43" s="60">
        <f>IF($P$31="","",IF(AND($P$31&gt;=U43,P$31&lt;V43),W43*X43-Y43,"-"))</f>
      </c>
      <c r="U43" s="60">
        <v>1804000</v>
      </c>
      <c r="V43" s="60">
        <v>3604000</v>
      </c>
      <c r="W43" s="60" t="e">
        <f>ROUNDDOWN($P$31/4000,0)*4000</f>
        <v>#VALUE!</v>
      </c>
      <c r="X43" s="57">
        <v>0.7</v>
      </c>
      <c r="Y43" s="60">
        <v>180000</v>
      </c>
      <c r="Z43" s="57"/>
      <c r="AA43" s="57"/>
      <c r="AB43" s="80"/>
      <c r="AC43" s="80"/>
      <c r="AD43" s="80"/>
      <c r="AE43" s="80"/>
      <c r="AF43" s="80"/>
      <c r="AG43" s="80"/>
      <c r="AH43" s="80"/>
      <c r="AI43" s="80"/>
      <c r="AJ43" s="80"/>
    </row>
    <row r="44" spans="2:36" ht="24" customHeight="1">
      <c r="B44" s="30"/>
      <c r="C44" s="63" t="s">
        <v>48</v>
      </c>
      <c r="D44" s="34"/>
      <c r="E44" s="166" t="s">
        <v>49</v>
      </c>
      <c r="F44" s="166"/>
      <c r="G44" s="34"/>
      <c r="H44" s="164"/>
      <c r="I44" s="165"/>
      <c r="J44" s="165"/>
      <c r="K44" s="165"/>
      <c r="L44" s="165"/>
      <c r="M44" s="65" t="s">
        <v>93</v>
      </c>
      <c r="N44" s="34"/>
      <c r="O44" s="35"/>
      <c r="P44" s="34"/>
      <c r="Q44" s="36"/>
      <c r="R44" s="32"/>
      <c r="S44" s="57">
        <v>9</v>
      </c>
      <c r="T44" s="60">
        <f>IF($P$31="","",IF(AND($P$31&gt;=U44,P$31&lt;V44),W44*X44-Y44,"-"))</f>
      </c>
      <c r="U44" s="60">
        <v>3604000</v>
      </c>
      <c r="V44" s="60">
        <v>6600000</v>
      </c>
      <c r="W44" s="60" t="e">
        <f>ROUNDDOWN($P$31/4000,0)*4000</f>
        <v>#VALUE!</v>
      </c>
      <c r="X44" s="57">
        <v>0.8</v>
      </c>
      <c r="Y44" s="60">
        <v>540000</v>
      </c>
      <c r="Z44" s="57"/>
      <c r="AA44" s="57"/>
      <c r="AB44" s="80"/>
      <c r="AC44" s="80"/>
      <c r="AD44" s="80"/>
      <c r="AE44" s="80"/>
      <c r="AF44" s="80"/>
      <c r="AG44" s="80"/>
      <c r="AH44" s="80"/>
      <c r="AI44" s="80"/>
      <c r="AJ44" s="80"/>
    </row>
    <row r="45" spans="2:36" ht="24" customHeight="1">
      <c r="B45" s="30"/>
      <c r="C45" s="63" t="s">
        <v>50</v>
      </c>
      <c r="D45" s="34"/>
      <c r="E45" s="166" t="s">
        <v>51</v>
      </c>
      <c r="F45" s="166"/>
      <c r="G45" s="34"/>
      <c r="H45" s="64" t="s">
        <v>94</v>
      </c>
      <c r="I45" s="34"/>
      <c r="J45" s="34"/>
      <c r="K45" s="34"/>
      <c r="L45" s="34"/>
      <c r="M45" s="34"/>
      <c r="N45" s="34"/>
      <c r="O45" s="35"/>
      <c r="P45" s="34"/>
      <c r="Q45" s="36"/>
      <c r="R45" s="32"/>
      <c r="S45" s="57">
        <v>10</v>
      </c>
      <c r="T45" s="60">
        <f>IF($P$31="","",IF(AND(P31&gt;=U45,P$31&lt;V45),P$31*X45-Y45,"-"))</f>
      </c>
      <c r="U45" s="60">
        <v>6600000</v>
      </c>
      <c r="V45" s="60">
        <v>10000000</v>
      </c>
      <c r="W45" s="60"/>
      <c r="X45" s="57">
        <v>0.9</v>
      </c>
      <c r="Y45" s="60">
        <v>1200000</v>
      </c>
      <c r="Z45" s="57"/>
      <c r="AA45" s="57"/>
      <c r="AB45" s="80"/>
      <c r="AC45" s="80"/>
      <c r="AD45" s="80"/>
      <c r="AE45" s="80"/>
      <c r="AF45" s="80"/>
      <c r="AG45" s="80"/>
      <c r="AH45" s="80"/>
      <c r="AI45" s="80"/>
      <c r="AJ45" s="80"/>
    </row>
    <row r="46" spans="2:36" ht="24" customHeight="1">
      <c r="B46" s="30"/>
      <c r="C46" s="63" t="s">
        <v>54</v>
      </c>
      <c r="D46" s="34"/>
      <c r="E46" s="34"/>
      <c r="F46" s="34"/>
      <c r="G46" s="34"/>
      <c r="H46" s="64" t="s">
        <v>95</v>
      </c>
      <c r="I46" s="34"/>
      <c r="J46" s="34"/>
      <c r="K46" s="34"/>
      <c r="L46" s="34"/>
      <c r="M46" s="34"/>
      <c r="N46" s="34"/>
      <c r="O46" s="35"/>
      <c r="P46" s="34"/>
      <c r="Q46" s="36"/>
      <c r="R46" s="32"/>
      <c r="S46" s="57">
        <v>11</v>
      </c>
      <c r="T46" s="60">
        <f>IF($P$31="","",IF(P$31&gt;=U46,P$31*X46-Y46,"-"))</f>
      </c>
      <c r="U46" s="60">
        <v>10000000</v>
      </c>
      <c r="V46" s="60"/>
      <c r="W46" s="60"/>
      <c r="X46" s="57">
        <v>0.95</v>
      </c>
      <c r="Y46" s="60">
        <v>1700000</v>
      </c>
      <c r="Z46" s="57"/>
      <c r="AA46" s="57"/>
      <c r="AB46" s="80"/>
      <c r="AC46" s="80"/>
      <c r="AD46" s="80"/>
      <c r="AE46" s="80"/>
      <c r="AF46" s="80"/>
      <c r="AG46" s="80"/>
      <c r="AH46" s="80"/>
      <c r="AI46" s="80"/>
      <c r="AJ46" s="80"/>
    </row>
    <row r="47" spans="2:36" ht="14.25" thickBot="1">
      <c r="B47" s="30"/>
      <c r="C47" s="30"/>
      <c r="D47" s="30"/>
      <c r="E47" s="30"/>
      <c r="F47" s="30"/>
      <c r="G47" s="30"/>
      <c r="H47" s="30"/>
      <c r="I47" s="30"/>
      <c r="J47" s="30"/>
      <c r="K47" s="30"/>
      <c r="L47" s="30"/>
      <c r="M47" s="30"/>
      <c r="N47" s="30"/>
      <c r="O47" s="31"/>
      <c r="P47" s="30"/>
      <c r="Q47" s="30"/>
      <c r="R47" s="32"/>
      <c r="S47" s="57"/>
      <c r="T47" s="57"/>
      <c r="U47" s="57"/>
      <c r="V47" s="57"/>
      <c r="W47" s="57"/>
      <c r="X47" s="57"/>
      <c r="Y47" s="57"/>
      <c r="Z47" s="57"/>
      <c r="AA47" s="57"/>
      <c r="AB47" s="80"/>
      <c r="AC47" s="80"/>
      <c r="AD47" s="80"/>
      <c r="AE47" s="80"/>
      <c r="AF47" s="80"/>
      <c r="AG47" s="80"/>
      <c r="AH47" s="80"/>
      <c r="AI47" s="80"/>
      <c r="AJ47" s="80"/>
    </row>
    <row r="48" spans="2:36" ht="30" customHeight="1" thickBot="1">
      <c r="B48" s="30"/>
      <c r="C48" s="30"/>
      <c r="D48" s="30"/>
      <c r="E48" s="30"/>
      <c r="F48" s="30"/>
      <c r="G48" s="30"/>
      <c r="H48" s="30"/>
      <c r="I48" s="30"/>
      <c r="J48" s="30"/>
      <c r="K48" s="30"/>
      <c r="L48" s="30"/>
      <c r="M48" s="30"/>
      <c r="N48" s="30"/>
      <c r="O48" s="61" t="s">
        <v>159</v>
      </c>
      <c r="P48" s="7">
        <f>MIN(T36:T46)</f>
        <v>0</v>
      </c>
      <c r="Q48" s="70" t="s">
        <v>14</v>
      </c>
      <c r="S48" s="57"/>
      <c r="T48" s="57"/>
      <c r="U48" s="57"/>
      <c r="V48" s="57"/>
      <c r="W48" s="57"/>
      <c r="X48" s="57"/>
      <c r="Y48" s="57"/>
      <c r="Z48" s="57"/>
      <c r="AA48" s="57"/>
      <c r="AB48" s="80"/>
      <c r="AC48" s="80"/>
      <c r="AD48" s="80"/>
      <c r="AE48" s="80"/>
      <c r="AF48" s="80"/>
      <c r="AG48" s="80"/>
      <c r="AH48" s="80"/>
      <c r="AI48" s="80"/>
      <c r="AJ48" s="80"/>
    </row>
    <row r="49" spans="2:36" ht="13.5">
      <c r="B49" s="30"/>
      <c r="C49" s="30"/>
      <c r="D49" s="30"/>
      <c r="E49" s="30"/>
      <c r="F49" s="30"/>
      <c r="G49" s="30"/>
      <c r="H49" s="30"/>
      <c r="I49" s="30"/>
      <c r="J49" s="30"/>
      <c r="K49" s="30"/>
      <c r="L49" s="30"/>
      <c r="M49" s="30"/>
      <c r="N49" s="30"/>
      <c r="O49" s="31"/>
      <c r="P49" s="30"/>
      <c r="Q49" s="30"/>
      <c r="R49" s="32"/>
      <c r="S49" s="57"/>
      <c r="T49" s="57"/>
      <c r="U49" s="57"/>
      <c r="V49" s="57"/>
      <c r="W49" s="57"/>
      <c r="X49" s="57"/>
      <c r="Y49" s="57"/>
      <c r="Z49" s="57"/>
      <c r="AA49" s="57"/>
      <c r="AB49" s="80"/>
      <c r="AC49" s="80"/>
      <c r="AD49" s="80"/>
      <c r="AE49" s="80"/>
      <c r="AF49" s="80"/>
      <c r="AG49" s="80"/>
      <c r="AH49" s="80"/>
      <c r="AI49" s="80"/>
      <c r="AJ49" s="80"/>
    </row>
    <row r="50" spans="2:36" ht="13.5">
      <c r="B50" s="30"/>
      <c r="C50" s="30"/>
      <c r="D50" s="30"/>
      <c r="E50" s="30"/>
      <c r="F50" s="30"/>
      <c r="G50" s="30"/>
      <c r="H50" s="30"/>
      <c r="I50" s="30"/>
      <c r="J50" s="30"/>
      <c r="K50" s="30"/>
      <c r="L50" s="30"/>
      <c r="M50" s="30"/>
      <c r="N50" s="30"/>
      <c r="O50" s="31"/>
      <c r="P50" s="30"/>
      <c r="Q50" s="66" t="s">
        <v>154</v>
      </c>
      <c r="R50" s="32"/>
      <c r="S50" s="57"/>
      <c r="T50" s="57"/>
      <c r="U50" s="57"/>
      <c r="V50" s="57"/>
      <c r="W50" s="57"/>
      <c r="X50" s="57"/>
      <c r="Y50" s="57"/>
      <c r="Z50" s="57"/>
      <c r="AA50" s="57"/>
      <c r="AB50" s="80"/>
      <c r="AC50" s="80"/>
      <c r="AD50" s="80"/>
      <c r="AE50" s="80"/>
      <c r="AF50" s="80"/>
      <c r="AG50" s="80"/>
      <c r="AH50" s="80"/>
      <c r="AI50" s="80"/>
      <c r="AJ50" s="80"/>
    </row>
    <row r="51" spans="19:36" ht="13.5">
      <c r="S51" s="57"/>
      <c r="T51" s="57"/>
      <c r="U51" s="57"/>
      <c r="V51" s="57"/>
      <c r="W51" s="57"/>
      <c r="X51" s="57"/>
      <c r="Y51" s="57"/>
      <c r="Z51" s="57"/>
      <c r="AA51" s="57"/>
      <c r="AB51" s="80"/>
      <c r="AC51" s="80"/>
      <c r="AD51" s="80"/>
      <c r="AE51" s="80"/>
      <c r="AF51" s="80"/>
      <c r="AG51" s="80"/>
      <c r="AH51" s="80"/>
      <c r="AI51" s="80"/>
      <c r="AJ51" s="80"/>
    </row>
  </sheetData>
  <sheetProtection/>
  <mergeCells count="27">
    <mergeCell ref="E41:F41"/>
    <mergeCell ref="E42:F42"/>
    <mergeCell ref="E43:F43"/>
    <mergeCell ref="E44:F44"/>
    <mergeCell ref="E45:F45"/>
    <mergeCell ref="C12:C15"/>
    <mergeCell ref="E36:F36"/>
    <mergeCell ref="E37:F37"/>
    <mergeCell ref="E38:F38"/>
    <mergeCell ref="E39:F39"/>
    <mergeCell ref="E28:H28"/>
    <mergeCell ref="C25:C28"/>
    <mergeCell ref="H42:L44"/>
    <mergeCell ref="E40:F40"/>
    <mergeCell ref="Q20:Q21"/>
    <mergeCell ref="O20:O21"/>
    <mergeCell ref="E27:H27"/>
    <mergeCell ref="E23:H23"/>
    <mergeCell ref="J20:J21"/>
    <mergeCell ref="K20:K21"/>
    <mergeCell ref="P20:P21"/>
    <mergeCell ref="L20:L21"/>
    <mergeCell ref="N20:N21"/>
    <mergeCell ref="C8:C10"/>
    <mergeCell ref="C16:C18"/>
    <mergeCell ref="B8:B10"/>
    <mergeCell ref="M20:M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tabColor theme="0" tint="-0.4999699890613556"/>
    <pageSetUpPr fitToPage="1"/>
  </sheetPr>
  <dimension ref="A1:AE47"/>
  <sheetViews>
    <sheetView view="pageBreakPreview" zoomScale="70" zoomScaleNormal="70" zoomScaleSheetLayoutView="70" zoomScalePageLayoutView="0" workbookViewId="0" topLeftCell="A1">
      <selection activeCell="A1" sqref="A1"/>
    </sheetView>
  </sheetViews>
  <sheetFormatPr defaultColWidth="9.33203125" defaultRowHeight="11.25"/>
  <cols>
    <col min="1" max="1" width="24.83203125" style="30" customWidth="1"/>
    <col min="2" max="2" width="3.16015625" style="2" customWidth="1"/>
    <col min="3" max="3" width="16.83203125" style="2" customWidth="1"/>
    <col min="4" max="4" width="1.66796875" style="30" customWidth="1"/>
    <col min="5" max="5" width="25.5" style="2" customWidth="1"/>
    <col min="6" max="6" width="4" style="2" bestFit="1" customWidth="1"/>
    <col min="7" max="7" width="25.5" style="2" customWidth="1"/>
    <col min="8" max="8" width="48.5" style="2" customWidth="1"/>
    <col min="9" max="9" width="2.83203125" style="2" customWidth="1"/>
    <col min="10" max="10" width="22.66015625" style="2" bestFit="1" customWidth="1"/>
    <col min="11" max="11" width="4" style="2" bestFit="1" customWidth="1"/>
    <col min="12" max="12" width="9.33203125" style="12" customWidth="1"/>
    <col min="13" max="13" width="0" style="12" hidden="1" customWidth="1"/>
    <col min="14" max="14" width="10.16015625" style="12" hidden="1" customWidth="1"/>
    <col min="15" max="15" width="11.66015625" style="12" hidden="1" customWidth="1"/>
    <col min="16" max="16" width="10.66015625" style="12" hidden="1" customWidth="1"/>
    <col min="17" max="17" width="6" style="12" hidden="1" customWidth="1"/>
    <col min="18" max="18" width="9.66015625" style="12" hidden="1" customWidth="1"/>
    <col min="19" max="20" width="0" style="12" hidden="1" customWidth="1"/>
    <col min="21" max="16384" width="9.33203125" style="2" customWidth="1"/>
  </cols>
  <sheetData>
    <row r="1" spans="2:12" ht="13.5">
      <c r="B1" s="30"/>
      <c r="C1" s="30"/>
      <c r="E1" s="30"/>
      <c r="F1" s="30"/>
      <c r="G1" s="30"/>
      <c r="H1" s="30"/>
      <c r="I1" s="30"/>
      <c r="J1" s="30"/>
      <c r="K1" s="30"/>
      <c r="L1" s="32"/>
    </row>
    <row r="2" spans="1:31" s="12" customFormat="1" ht="19.5" customHeight="1">
      <c r="A2" s="30"/>
      <c r="B2" s="33" t="s">
        <v>60</v>
      </c>
      <c r="C2" s="34"/>
      <c r="D2" s="34"/>
      <c r="E2" s="34"/>
      <c r="F2" s="34"/>
      <c r="G2" s="34"/>
      <c r="H2" s="34"/>
      <c r="I2" s="34"/>
      <c r="J2" s="34"/>
      <c r="K2" s="36"/>
      <c r="L2" s="32"/>
      <c r="U2" s="2"/>
      <c r="V2" s="2"/>
      <c r="W2" s="2"/>
      <c r="X2" s="2"/>
      <c r="Y2" s="2"/>
      <c r="Z2" s="2"/>
      <c r="AA2" s="2"/>
      <c r="AB2" s="2"/>
      <c r="AC2" s="2"/>
      <c r="AD2" s="2"/>
      <c r="AE2" s="2"/>
    </row>
    <row r="3" spans="1:31" s="12" customFormat="1" ht="13.5" customHeight="1">
      <c r="A3" s="30"/>
      <c r="B3" s="67"/>
      <c r="C3" s="38"/>
      <c r="D3" s="38"/>
      <c r="E3" s="38"/>
      <c r="F3" s="30"/>
      <c r="G3" s="30"/>
      <c r="H3" s="30"/>
      <c r="I3" s="30"/>
      <c r="J3" s="30"/>
      <c r="K3" s="30"/>
      <c r="L3" s="32"/>
      <c r="U3" s="2"/>
      <c r="V3" s="2"/>
      <c r="W3" s="2"/>
      <c r="X3" s="2"/>
      <c r="Y3" s="2"/>
      <c r="Z3" s="2"/>
      <c r="AA3" s="2"/>
      <c r="AB3" s="2"/>
      <c r="AC3" s="2"/>
      <c r="AD3" s="2"/>
      <c r="AE3" s="2"/>
    </row>
    <row r="4" spans="1:31" s="12" customFormat="1" ht="13.5" customHeight="1">
      <c r="A4" s="30"/>
      <c r="B4" s="67" t="s">
        <v>112</v>
      </c>
      <c r="C4" s="38"/>
      <c r="D4" s="38"/>
      <c r="E4" s="38"/>
      <c r="F4" s="30"/>
      <c r="G4" s="30"/>
      <c r="H4" s="30"/>
      <c r="I4" s="30"/>
      <c r="J4" s="30"/>
      <c r="K4" s="30"/>
      <c r="L4" s="32"/>
      <c r="U4" s="2"/>
      <c r="V4" s="2"/>
      <c r="W4" s="2"/>
      <c r="X4" s="2"/>
      <c r="Y4" s="2"/>
      <c r="Z4" s="2"/>
      <c r="AA4" s="2"/>
      <c r="AB4" s="2"/>
      <c r="AC4" s="2"/>
      <c r="AD4" s="2"/>
      <c r="AE4" s="2"/>
    </row>
    <row r="5" spans="2:12" ht="14.25">
      <c r="B5" s="30"/>
      <c r="C5" s="30"/>
      <c r="E5" s="30"/>
      <c r="F5" s="30"/>
      <c r="G5" s="30"/>
      <c r="H5" s="30"/>
      <c r="I5" s="30"/>
      <c r="J5" s="30"/>
      <c r="K5" s="30"/>
      <c r="L5" s="32"/>
    </row>
    <row r="6" spans="1:31" s="12" customFormat="1" ht="14.25">
      <c r="A6" s="30"/>
      <c r="B6" s="21" t="s">
        <v>102</v>
      </c>
      <c r="C6" s="4"/>
      <c r="D6" s="62"/>
      <c r="E6" s="21" t="s">
        <v>1</v>
      </c>
      <c r="F6" s="4"/>
      <c r="G6" s="4"/>
      <c r="H6" s="4"/>
      <c r="I6" s="30"/>
      <c r="J6" s="23" t="s">
        <v>4</v>
      </c>
      <c r="K6" s="30"/>
      <c r="L6" s="32"/>
      <c r="U6" s="2"/>
      <c r="V6" s="2"/>
      <c r="W6" s="2"/>
      <c r="X6" s="2"/>
      <c r="Y6" s="2"/>
      <c r="Z6" s="2"/>
      <c r="AA6" s="2"/>
      <c r="AB6" s="2"/>
      <c r="AC6" s="2"/>
      <c r="AD6" s="2"/>
      <c r="AE6" s="2"/>
    </row>
    <row r="7" spans="1:31" s="24" customFormat="1" ht="9.75" customHeight="1" thickBot="1">
      <c r="A7" s="30"/>
      <c r="B7" s="39"/>
      <c r="C7" s="40"/>
      <c r="D7" s="62"/>
      <c r="E7" s="69"/>
      <c r="F7" s="30"/>
      <c r="G7" s="30"/>
      <c r="H7" s="30"/>
      <c r="I7" s="30"/>
      <c r="J7" s="68"/>
      <c r="K7" s="30"/>
      <c r="L7" s="32"/>
      <c r="U7" s="20"/>
      <c r="V7" s="20"/>
      <c r="W7" s="20"/>
      <c r="X7" s="20"/>
      <c r="Y7" s="20"/>
      <c r="Z7" s="20"/>
      <c r="AA7" s="20"/>
      <c r="AB7" s="20"/>
      <c r="AC7" s="20"/>
      <c r="AD7" s="20"/>
      <c r="AE7" s="20"/>
    </row>
    <row r="8" spans="1:31" s="12" customFormat="1" ht="18" customHeight="1" thickBot="1">
      <c r="A8" s="30"/>
      <c r="B8" s="30" t="s">
        <v>7</v>
      </c>
      <c r="C8" s="156" t="s">
        <v>62</v>
      </c>
      <c r="D8" s="42"/>
      <c r="E8" s="43" t="s">
        <v>64</v>
      </c>
      <c r="F8" s="30"/>
      <c r="G8" s="30"/>
      <c r="H8" s="30"/>
      <c r="I8" s="30"/>
      <c r="J8" s="5"/>
      <c r="K8" s="30" t="s">
        <v>14</v>
      </c>
      <c r="L8" s="32"/>
      <c r="U8" s="2"/>
      <c r="V8" s="2"/>
      <c r="W8" s="2"/>
      <c r="X8" s="2"/>
      <c r="Y8" s="2"/>
      <c r="Z8" s="2"/>
      <c r="AA8" s="2"/>
      <c r="AB8" s="2"/>
      <c r="AC8" s="2"/>
      <c r="AD8" s="2"/>
      <c r="AE8" s="2"/>
    </row>
    <row r="9" spans="1:31" s="12" customFormat="1" ht="14.25">
      <c r="A9" s="30"/>
      <c r="B9" s="30"/>
      <c r="C9" s="156"/>
      <c r="D9" s="42"/>
      <c r="E9" s="43" t="s">
        <v>65</v>
      </c>
      <c r="F9" s="30"/>
      <c r="G9" s="30"/>
      <c r="H9" s="30"/>
      <c r="I9" s="30"/>
      <c r="J9" s="30"/>
      <c r="K9" s="30"/>
      <c r="L9" s="32"/>
      <c r="U9" s="2"/>
      <c r="V9" s="2"/>
      <c r="W9" s="2"/>
      <c r="X9" s="2"/>
      <c r="Y9" s="2"/>
      <c r="Z9" s="2"/>
      <c r="AA9" s="2"/>
      <c r="AB9" s="2"/>
      <c r="AC9" s="2"/>
      <c r="AD9" s="2"/>
      <c r="AE9" s="2"/>
    </row>
    <row r="10" spans="1:31" s="12" customFormat="1" ht="14.25">
      <c r="A10" s="30"/>
      <c r="B10" s="30"/>
      <c r="C10" s="156"/>
      <c r="D10" s="42"/>
      <c r="E10" s="43" t="s">
        <v>66</v>
      </c>
      <c r="F10" s="30"/>
      <c r="G10" s="30"/>
      <c r="H10" s="30"/>
      <c r="I10" s="30"/>
      <c r="J10" s="30"/>
      <c r="K10" s="30"/>
      <c r="L10" s="32"/>
      <c r="U10" s="2"/>
      <c r="V10" s="2"/>
      <c r="W10" s="2"/>
      <c r="X10" s="2"/>
      <c r="Y10" s="2"/>
      <c r="Z10" s="2"/>
      <c r="AA10" s="2"/>
      <c r="AB10" s="2"/>
      <c r="AC10" s="2"/>
      <c r="AD10" s="2"/>
      <c r="AE10" s="2"/>
    </row>
    <row r="11" spans="1:31" s="12" customFormat="1" ht="15" thickBot="1">
      <c r="A11" s="30"/>
      <c r="B11" s="30"/>
      <c r="C11" s="156"/>
      <c r="D11" s="42"/>
      <c r="E11" s="43"/>
      <c r="F11" s="30"/>
      <c r="G11" s="30"/>
      <c r="H11" s="30"/>
      <c r="I11" s="30"/>
      <c r="J11" s="30"/>
      <c r="K11" s="30"/>
      <c r="L11" s="32"/>
      <c r="U11" s="2"/>
      <c r="V11" s="2"/>
      <c r="W11" s="2"/>
      <c r="X11" s="2"/>
      <c r="Y11" s="2"/>
      <c r="Z11" s="2"/>
      <c r="AA11" s="2"/>
      <c r="AB11" s="2"/>
      <c r="AC11" s="2"/>
      <c r="AD11" s="2"/>
      <c r="AE11" s="2"/>
    </row>
    <row r="12" spans="1:31" s="12" customFormat="1" ht="18" customHeight="1" thickBot="1">
      <c r="A12" s="30"/>
      <c r="B12" s="30" t="s">
        <v>8</v>
      </c>
      <c r="C12" s="156" t="s">
        <v>63</v>
      </c>
      <c r="D12" s="42"/>
      <c r="E12" s="43" t="s">
        <v>67</v>
      </c>
      <c r="F12" s="30"/>
      <c r="G12" s="30"/>
      <c r="H12" s="30"/>
      <c r="I12" s="30"/>
      <c r="J12" s="5"/>
      <c r="K12" s="30" t="s">
        <v>14</v>
      </c>
      <c r="L12" s="32"/>
      <c r="U12" s="2"/>
      <c r="V12" s="2"/>
      <c r="W12" s="2"/>
      <c r="X12" s="2"/>
      <c r="Y12" s="2"/>
      <c r="Z12" s="2"/>
      <c r="AA12" s="2"/>
      <c r="AB12" s="2"/>
      <c r="AC12" s="2"/>
      <c r="AD12" s="2"/>
      <c r="AE12" s="2"/>
    </row>
    <row r="13" spans="1:31" s="12" customFormat="1" ht="14.25">
      <c r="A13" s="30"/>
      <c r="B13" s="30"/>
      <c r="C13" s="156"/>
      <c r="D13" s="42"/>
      <c r="E13" s="43" t="s">
        <v>65</v>
      </c>
      <c r="F13" s="30"/>
      <c r="G13" s="30"/>
      <c r="H13" s="30"/>
      <c r="I13" s="30"/>
      <c r="J13" s="30"/>
      <c r="K13" s="30"/>
      <c r="L13" s="32"/>
      <c r="U13" s="2"/>
      <c r="V13" s="2"/>
      <c r="W13" s="2"/>
      <c r="X13" s="2"/>
      <c r="Y13" s="2"/>
      <c r="Z13" s="2"/>
      <c r="AA13" s="2"/>
      <c r="AB13" s="2"/>
      <c r="AC13" s="2"/>
      <c r="AD13" s="2"/>
      <c r="AE13" s="2"/>
    </row>
    <row r="14" spans="1:31" s="12" customFormat="1" ht="14.25">
      <c r="A14" s="30"/>
      <c r="B14" s="30"/>
      <c r="C14" s="156"/>
      <c r="D14" s="42"/>
      <c r="E14" s="43" t="s">
        <v>66</v>
      </c>
      <c r="F14" s="30"/>
      <c r="G14" s="30"/>
      <c r="H14" s="30"/>
      <c r="I14" s="30"/>
      <c r="J14" s="30"/>
      <c r="K14" s="30"/>
      <c r="L14" s="32"/>
      <c r="U14" s="2"/>
      <c r="V14" s="2"/>
      <c r="W14" s="2"/>
      <c r="X14" s="2"/>
      <c r="Y14" s="2"/>
      <c r="Z14" s="2"/>
      <c r="AA14" s="2"/>
      <c r="AB14" s="2"/>
      <c r="AC14" s="2"/>
      <c r="AD14" s="2"/>
      <c r="AE14" s="2"/>
    </row>
    <row r="15" spans="1:31" s="12" customFormat="1" ht="14.25">
      <c r="A15" s="30"/>
      <c r="B15" s="30"/>
      <c r="C15" s="156"/>
      <c r="D15" s="42"/>
      <c r="E15" s="43"/>
      <c r="F15" s="30"/>
      <c r="G15" s="30"/>
      <c r="H15" s="30"/>
      <c r="I15" s="30"/>
      <c r="J15" s="30"/>
      <c r="K15" s="30"/>
      <c r="L15" s="32"/>
      <c r="U15" s="2"/>
      <c r="V15" s="2"/>
      <c r="W15" s="2"/>
      <c r="X15" s="2"/>
      <c r="Y15" s="2"/>
      <c r="Z15" s="2"/>
      <c r="AA15" s="2"/>
      <c r="AB15" s="2"/>
      <c r="AC15" s="2"/>
      <c r="AD15" s="2"/>
      <c r="AE15" s="2"/>
    </row>
    <row r="16" spans="2:23" ht="15" thickBot="1">
      <c r="B16" s="30"/>
      <c r="C16" s="30"/>
      <c r="E16" s="30"/>
      <c r="F16" s="30"/>
      <c r="G16" s="30"/>
      <c r="H16" s="30"/>
      <c r="I16" s="30"/>
      <c r="J16" s="30"/>
      <c r="K16" s="30"/>
      <c r="L16" s="32"/>
      <c r="U16" s="12"/>
      <c r="V16" s="12"/>
      <c r="W16" s="12"/>
    </row>
    <row r="17" spans="2:23" ht="19.5" customHeight="1" thickBot="1">
      <c r="B17" s="30"/>
      <c r="C17" s="30"/>
      <c r="E17" s="30"/>
      <c r="F17" s="30"/>
      <c r="G17" s="30"/>
      <c r="H17" s="30"/>
      <c r="I17" s="61" t="s">
        <v>24</v>
      </c>
      <c r="J17" s="7">
        <f>IF(AND(J8="",J12=""),"",MAX(J8,J12))</f>
      </c>
      <c r="K17" s="70" t="s">
        <v>14</v>
      </c>
      <c r="L17" s="32"/>
      <c r="U17" s="12"/>
      <c r="V17" s="12"/>
      <c r="W17" s="12"/>
    </row>
    <row r="18" spans="2:12" ht="14.25" thickBot="1">
      <c r="B18" s="30"/>
      <c r="C18" s="30"/>
      <c r="E18" s="30"/>
      <c r="F18" s="30"/>
      <c r="G18" s="30"/>
      <c r="H18" s="30"/>
      <c r="I18" s="30"/>
      <c r="J18" s="30"/>
      <c r="K18" s="30"/>
      <c r="L18" s="32"/>
    </row>
    <row r="19" spans="2:23" ht="19.5" customHeight="1" thickBot="1">
      <c r="B19" s="30"/>
      <c r="C19" s="30"/>
      <c r="E19" s="30"/>
      <c r="F19" s="30"/>
      <c r="G19" s="30"/>
      <c r="H19" s="30"/>
      <c r="I19" s="61" t="s">
        <v>87</v>
      </c>
      <c r="J19" s="18"/>
      <c r="K19" s="70" t="s">
        <v>86</v>
      </c>
      <c r="L19" s="32"/>
      <c r="U19" s="12"/>
      <c r="V19" s="12"/>
      <c r="W19" s="12"/>
    </row>
    <row r="20" spans="1:23" s="20" customFormat="1" ht="13.5" customHeight="1">
      <c r="A20" s="30"/>
      <c r="B20" s="30"/>
      <c r="C20" s="30"/>
      <c r="D20" s="30"/>
      <c r="E20" s="30"/>
      <c r="F20" s="30"/>
      <c r="G20" s="30"/>
      <c r="H20" s="30"/>
      <c r="I20" s="61"/>
      <c r="J20" s="71"/>
      <c r="K20" s="70"/>
      <c r="L20" s="32"/>
      <c r="M20" s="24"/>
      <c r="N20" s="24"/>
      <c r="O20" s="24"/>
      <c r="P20" s="24"/>
      <c r="Q20" s="24"/>
      <c r="R20" s="24"/>
      <c r="S20" s="24"/>
      <c r="T20" s="24"/>
      <c r="U20" s="24"/>
      <c r="V20" s="24"/>
      <c r="W20" s="24"/>
    </row>
    <row r="21" spans="2:12" ht="13.5">
      <c r="B21" s="30" t="s">
        <v>113</v>
      </c>
      <c r="C21" s="30"/>
      <c r="E21" s="30"/>
      <c r="F21" s="30"/>
      <c r="G21" s="30"/>
      <c r="H21" s="30"/>
      <c r="I21" s="30"/>
      <c r="J21" s="30"/>
      <c r="K21" s="30"/>
      <c r="L21" s="32"/>
    </row>
    <row r="22" spans="2:12" ht="13.5">
      <c r="B22" s="30"/>
      <c r="C22" s="30"/>
      <c r="E22" s="30"/>
      <c r="F22" s="62"/>
      <c r="G22" s="30"/>
      <c r="H22" s="30"/>
      <c r="I22" s="30"/>
      <c r="J22" s="30"/>
      <c r="K22" s="30"/>
      <c r="L22" s="32"/>
    </row>
    <row r="23" spans="3:19" ht="24" customHeight="1">
      <c r="C23" s="17" t="s">
        <v>68</v>
      </c>
      <c r="D23" s="81" t="s">
        <v>85</v>
      </c>
      <c r="E23" s="10"/>
      <c r="F23" s="10"/>
      <c r="G23" s="11"/>
      <c r="H23" s="10" t="s">
        <v>69</v>
      </c>
      <c r="I23" s="10"/>
      <c r="J23" s="10"/>
      <c r="K23" s="11"/>
      <c r="L23" s="32"/>
      <c r="N23" s="12" t="s">
        <v>59</v>
      </c>
      <c r="O23" s="15" t="s">
        <v>56</v>
      </c>
      <c r="P23" s="15" t="s">
        <v>84</v>
      </c>
      <c r="Q23" s="16" t="s">
        <v>20</v>
      </c>
      <c r="R23" s="16" t="s">
        <v>57</v>
      </c>
      <c r="S23" s="16" t="s">
        <v>59</v>
      </c>
    </row>
    <row r="24" spans="2:19" ht="24" customHeight="1">
      <c r="B24" s="30"/>
      <c r="C24" s="75" t="s">
        <v>70</v>
      </c>
      <c r="D24" s="76"/>
      <c r="E24" s="34"/>
      <c r="F24" s="77"/>
      <c r="G24" s="36" t="s">
        <v>72</v>
      </c>
      <c r="H24" s="34" t="s">
        <v>27</v>
      </c>
      <c r="I24" s="34"/>
      <c r="J24" s="34"/>
      <c r="K24" s="36"/>
      <c r="L24" s="32"/>
      <c r="M24" s="12">
        <v>1</v>
      </c>
      <c r="N24" s="13">
        <f>IF(AND(J17="",J19=""),"",IF($J$19&gt;=65,IF(J$17&lt;=P24,S24,"-"),"-"))</f>
      </c>
      <c r="O24" s="13"/>
      <c r="P24" s="13">
        <v>1200000</v>
      </c>
      <c r="Q24" s="19"/>
      <c r="S24" s="12">
        <v>0</v>
      </c>
    </row>
    <row r="25" spans="1:23" s="12" customFormat="1" ht="24" customHeight="1">
      <c r="A25" s="30"/>
      <c r="B25" s="30"/>
      <c r="C25" s="78"/>
      <c r="D25" s="76"/>
      <c r="E25" s="77" t="s">
        <v>73</v>
      </c>
      <c r="F25" s="77"/>
      <c r="G25" s="36" t="s">
        <v>74</v>
      </c>
      <c r="H25" s="34" t="s">
        <v>96</v>
      </c>
      <c r="I25" s="34"/>
      <c r="J25" s="34"/>
      <c r="K25" s="36"/>
      <c r="L25" s="32"/>
      <c r="M25" s="12">
        <v>2</v>
      </c>
      <c r="N25" s="13">
        <f>IF(AND(J17="",J19=""),"",IF($J$19&gt;=65,IF(AND($J$17&gt;=O25,J$17&lt;=P25),$J$17-R25,"-"),"-"))</f>
      </c>
      <c r="O25" s="13">
        <v>1200001</v>
      </c>
      <c r="P25" s="13">
        <v>3299999</v>
      </c>
      <c r="Q25" s="19"/>
      <c r="R25" s="13">
        <v>1200000</v>
      </c>
      <c r="U25" s="2"/>
      <c r="V25" s="2"/>
      <c r="W25" s="2"/>
    </row>
    <row r="26" spans="1:23" s="12" customFormat="1" ht="24" customHeight="1">
      <c r="A26" s="30"/>
      <c r="B26" s="30"/>
      <c r="C26" s="78"/>
      <c r="D26" s="76"/>
      <c r="E26" s="77" t="s">
        <v>75</v>
      </c>
      <c r="F26" s="77"/>
      <c r="G26" s="36" t="s">
        <v>76</v>
      </c>
      <c r="H26" s="34" t="s">
        <v>97</v>
      </c>
      <c r="I26" s="34"/>
      <c r="J26" s="34"/>
      <c r="K26" s="36"/>
      <c r="L26" s="32"/>
      <c r="M26" s="12">
        <v>3</v>
      </c>
      <c r="N26" s="13">
        <f>IF(AND(J17="",J19=""),"",IF($J$19&gt;=65,IF(AND($J$17&gt;=O26,J$17&lt;=P26),$J$17*Q26-R26,"-"),"-"))</f>
      </c>
      <c r="O26" s="13">
        <v>3300000</v>
      </c>
      <c r="P26" s="13">
        <v>4099999</v>
      </c>
      <c r="Q26" s="19">
        <v>0.75</v>
      </c>
      <c r="R26" s="14">
        <v>375000</v>
      </c>
      <c r="S26" s="13"/>
      <c r="U26" s="2"/>
      <c r="V26" s="2"/>
      <c r="W26" s="2"/>
    </row>
    <row r="27" spans="1:23" s="12" customFormat="1" ht="24" customHeight="1">
      <c r="A27" s="30"/>
      <c r="B27" s="30"/>
      <c r="C27" s="78"/>
      <c r="D27" s="76"/>
      <c r="E27" s="77" t="s">
        <v>77</v>
      </c>
      <c r="F27" s="77"/>
      <c r="G27" s="36" t="s">
        <v>78</v>
      </c>
      <c r="H27" s="34" t="s">
        <v>98</v>
      </c>
      <c r="I27" s="34"/>
      <c r="J27" s="34"/>
      <c r="K27" s="36"/>
      <c r="L27" s="32"/>
      <c r="M27" s="12">
        <v>4</v>
      </c>
      <c r="N27" s="13">
        <f>IF(AND(J17="",J19=""),"",IF($J$19&gt;=65,IF(AND($J$17&gt;=O27,J$17&lt;=P27),$J$17*Q27-R27,"-"),"-"))</f>
      </c>
      <c r="O27" s="13">
        <v>4100000</v>
      </c>
      <c r="P27" s="13">
        <v>7699999</v>
      </c>
      <c r="Q27" s="19">
        <v>0.85</v>
      </c>
      <c r="R27" s="14">
        <v>785000</v>
      </c>
      <c r="S27" s="13"/>
      <c r="U27" s="2"/>
      <c r="V27" s="2"/>
      <c r="W27" s="2"/>
    </row>
    <row r="28" spans="1:23" s="12" customFormat="1" ht="24" customHeight="1">
      <c r="A28" s="30"/>
      <c r="B28" s="30"/>
      <c r="C28" s="79"/>
      <c r="D28" s="76"/>
      <c r="E28" s="77" t="s">
        <v>79</v>
      </c>
      <c r="F28" s="77"/>
      <c r="G28" s="36"/>
      <c r="H28" s="34" t="s">
        <v>99</v>
      </c>
      <c r="I28" s="34"/>
      <c r="J28" s="34"/>
      <c r="K28" s="36"/>
      <c r="L28" s="32"/>
      <c r="M28" s="12">
        <v>5</v>
      </c>
      <c r="N28" s="13">
        <f>IF(AND(J17="",J19=""),"",IF($J$19&gt;=65,IF($J$17&gt;=O28,$J$17*Q28-R28,"-"),"-"))</f>
      </c>
      <c r="O28" s="13">
        <v>7700000</v>
      </c>
      <c r="P28" s="13"/>
      <c r="Q28" s="19">
        <v>0.95</v>
      </c>
      <c r="R28" s="14">
        <v>1555000</v>
      </c>
      <c r="S28" s="13"/>
      <c r="U28" s="2"/>
      <c r="V28" s="2"/>
      <c r="W28" s="2"/>
    </row>
    <row r="29" spans="1:23" s="12" customFormat="1" ht="24" customHeight="1">
      <c r="A29" s="30"/>
      <c r="B29" s="30"/>
      <c r="C29" s="75" t="s">
        <v>71</v>
      </c>
      <c r="D29" s="76"/>
      <c r="E29" s="77"/>
      <c r="F29" s="77"/>
      <c r="G29" s="36" t="s">
        <v>80</v>
      </c>
      <c r="H29" s="34" t="s">
        <v>27</v>
      </c>
      <c r="I29" s="34"/>
      <c r="J29" s="34"/>
      <c r="K29" s="36"/>
      <c r="L29" s="32"/>
      <c r="M29" s="12">
        <v>6</v>
      </c>
      <c r="N29" s="13">
        <f>IF(AND(J17="",J19=""),"",IF($J$19&lt;=64,IF(J$17&lt;=P29,S29,"-"),"-"))</f>
      </c>
      <c r="O29" s="13"/>
      <c r="P29" s="13">
        <v>700000</v>
      </c>
      <c r="Q29" s="19"/>
      <c r="S29" s="13">
        <v>0</v>
      </c>
      <c r="U29" s="2"/>
      <c r="V29" s="2"/>
      <c r="W29" s="2"/>
    </row>
    <row r="30" spans="1:23" s="12" customFormat="1" ht="24" customHeight="1">
      <c r="A30" s="30"/>
      <c r="B30" s="30"/>
      <c r="C30" s="78"/>
      <c r="D30" s="76"/>
      <c r="E30" s="77" t="s">
        <v>81</v>
      </c>
      <c r="F30" s="77"/>
      <c r="G30" s="36" t="s">
        <v>82</v>
      </c>
      <c r="H30" s="34" t="s">
        <v>100</v>
      </c>
      <c r="I30" s="34"/>
      <c r="J30" s="65"/>
      <c r="K30" s="36"/>
      <c r="L30" s="32"/>
      <c r="M30" s="12">
        <v>7</v>
      </c>
      <c r="N30" s="13">
        <f>IF(AND(J17="",J19=""),"",IF($J$19&lt;=64,IF(AND($J$17&gt;=O30,J$17&lt;=P30),$J$17-R30,"-"),"-"))</f>
      </c>
      <c r="O30" s="13">
        <v>700001</v>
      </c>
      <c r="P30" s="13">
        <v>1299999</v>
      </c>
      <c r="R30" s="14">
        <v>700000</v>
      </c>
      <c r="U30" s="2"/>
      <c r="V30" s="2"/>
      <c r="W30" s="2"/>
    </row>
    <row r="31" spans="1:23" s="12" customFormat="1" ht="24" customHeight="1">
      <c r="A31" s="30"/>
      <c r="B31" s="30"/>
      <c r="C31" s="78"/>
      <c r="D31" s="76"/>
      <c r="E31" s="77" t="s">
        <v>83</v>
      </c>
      <c r="F31" s="77"/>
      <c r="G31" s="36" t="s">
        <v>76</v>
      </c>
      <c r="H31" s="34" t="s">
        <v>88</v>
      </c>
      <c r="I31" s="34"/>
      <c r="J31" s="65"/>
      <c r="K31" s="36"/>
      <c r="L31" s="32"/>
      <c r="M31" s="12">
        <v>8</v>
      </c>
      <c r="N31" s="13">
        <f>IF(AND(J17="",J19=""),"",IF($J$19&lt;=64,IF(AND($J$17&gt;=O31,J$17&lt;=P31),$J$17*Q31-R31,"-"),"-"))</f>
      </c>
      <c r="O31" s="13">
        <v>1300000</v>
      </c>
      <c r="P31" s="13">
        <v>4099999</v>
      </c>
      <c r="Q31" s="19">
        <v>0.75</v>
      </c>
      <c r="R31" s="14">
        <v>375000</v>
      </c>
      <c r="U31" s="2"/>
      <c r="V31" s="2"/>
      <c r="W31" s="2"/>
    </row>
    <row r="32" spans="1:23" s="12" customFormat="1" ht="24" customHeight="1">
      <c r="A32" s="30"/>
      <c r="B32" s="30"/>
      <c r="C32" s="78"/>
      <c r="D32" s="76"/>
      <c r="E32" s="77" t="s">
        <v>77</v>
      </c>
      <c r="F32" s="77"/>
      <c r="G32" s="36" t="s">
        <v>78</v>
      </c>
      <c r="H32" s="34" t="s">
        <v>89</v>
      </c>
      <c r="I32" s="34"/>
      <c r="J32" s="34"/>
      <c r="K32" s="36"/>
      <c r="L32" s="32"/>
      <c r="M32" s="12">
        <v>9</v>
      </c>
      <c r="N32" s="13">
        <f>IF(AND(J17="",J19=""),"",IF($J$19&lt;=64,IF(AND($J$17&gt;=O32,J$17&lt;=P32),$J$17*Q32-R32,"-"),"-"))</f>
      </c>
      <c r="O32" s="13">
        <v>4100000</v>
      </c>
      <c r="P32" s="13">
        <v>7699999</v>
      </c>
      <c r="Q32" s="19">
        <v>0.85</v>
      </c>
      <c r="R32" s="14">
        <v>785000</v>
      </c>
      <c r="U32" s="2"/>
      <c r="V32" s="2"/>
      <c r="W32" s="2"/>
    </row>
    <row r="33" spans="1:23" s="12" customFormat="1" ht="24" customHeight="1">
      <c r="A33" s="30"/>
      <c r="B33" s="30"/>
      <c r="C33" s="79"/>
      <c r="D33" s="76"/>
      <c r="E33" s="77" t="s">
        <v>79</v>
      </c>
      <c r="F33" s="77"/>
      <c r="G33" s="36"/>
      <c r="H33" s="34" t="s">
        <v>90</v>
      </c>
      <c r="I33" s="34"/>
      <c r="J33" s="34"/>
      <c r="K33" s="36"/>
      <c r="L33" s="32"/>
      <c r="M33" s="12">
        <v>10</v>
      </c>
      <c r="N33" s="13">
        <f>IF(AND(J17="",J19=""),"",IF($J$19&lt;=64,IF($J$17&gt;=O33,$J$17*Q33-R33,"-"),"-"))</f>
      </c>
      <c r="O33" s="13">
        <v>7700000</v>
      </c>
      <c r="P33" s="13"/>
      <c r="Q33" s="19">
        <v>0.95</v>
      </c>
      <c r="R33" s="14">
        <v>1555000</v>
      </c>
      <c r="U33" s="2"/>
      <c r="V33" s="2"/>
      <c r="W33" s="2"/>
    </row>
    <row r="34" spans="1:23" s="12" customFormat="1" ht="14.25" thickBot="1">
      <c r="A34" s="30"/>
      <c r="B34" s="30"/>
      <c r="C34" s="30"/>
      <c r="D34" s="30"/>
      <c r="E34" s="30"/>
      <c r="F34" s="30"/>
      <c r="G34" s="30"/>
      <c r="H34" s="30"/>
      <c r="I34" s="30"/>
      <c r="J34" s="30"/>
      <c r="K34" s="30"/>
      <c r="L34" s="32"/>
      <c r="U34" s="2"/>
      <c r="V34" s="2"/>
      <c r="W34" s="2"/>
    </row>
    <row r="35" spans="1:23" s="12" customFormat="1" ht="30" customHeight="1" thickBot="1">
      <c r="A35" s="30"/>
      <c r="B35" s="30"/>
      <c r="C35" s="30"/>
      <c r="D35" s="30"/>
      <c r="E35" s="30"/>
      <c r="F35" s="30"/>
      <c r="G35" s="30"/>
      <c r="H35" s="32"/>
      <c r="I35" s="61" t="s">
        <v>160</v>
      </c>
      <c r="J35" s="7">
        <f>MIN(N24:N33)</f>
        <v>0</v>
      </c>
      <c r="K35" s="70" t="s">
        <v>14</v>
      </c>
      <c r="L35" s="32"/>
      <c r="U35" s="2"/>
      <c r="V35" s="2"/>
      <c r="W35" s="2"/>
    </row>
    <row r="36" spans="2:12" ht="13.5">
      <c r="B36" s="30"/>
      <c r="C36" s="30"/>
      <c r="E36" s="30"/>
      <c r="F36" s="30"/>
      <c r="G36" s="30"/>
      <c r="H36" s="30"/>
      <c r="I36" s="30"/>
      <c r="J36" s="30"/>
      <c r="K36" s="30"/>
      <c r="L36" s="32"/>
    </row>
    <row r="37" spans="2:12" ht="13.5">
      <c r="B37" s="30"/>
      <c r="C37" s="30"/>
      <c r="E37" s="30"/>
      <c r="F37" s="30"/>
      <c r="G37" s="30"/>
      <c r="H37" s="30"/>
      <c r="I37" s="30"/>
      <c r="J37" s="30"/>
      <c r="K37" s="66" t="s">
        <v>154</v>
      </c>
      <c r="L37" s="32"/>
    </row>
    <row r="38" spans="2:12" ht="13.5">
      <c r="B38" s="30"/>
      <c r="C38" s="30"/>
      <c r="E38" s="30"/>
      <c r="F38" s="30"/>
      <c r="G38" s="30"/>
      <c r="H38" s="30"/>
      <c r="I38" s="30"/>
      <c r="J38" s="30"/>
      <c r="K38" s="30"/>
      <c r="L38" s="32"/>
    </row>
    <row r="39" spans="2:12" ht="13.5">
      <c r="B39" s="30"/>
      <c r="C39" s="30"/>
      <c r="E39" s="30"/>
      <c r="F39" s="30"/>
      <c r="G39" s="30"/>
      <c r="H39" s="30"/>
      <c r="I39" s="30"/>
      <c r="J39" s="30"/>
      <c r="K39" s="30"/>
      <c r="L39" s="32"/>
    </row>
    <row r="40" spans="2:12" ht="13.5">
      <c r="B40" s="30"/>
      <c r="C40" s="30"/>
      <c r="E40" s="30"/>
      <c r="F40" s="30"/>
      <c r="G40" s="30"/>
      <c r="H40" s="30"/>
      <c r="I40" s="30"/>
      <c r="J40" s="30"/>
      <c r="K40" s="30"/>
      <c r="L40" s="32"/>
    </row>
    <row r="41" spans="2:12" ht="13.5">
      <c r="B41" s="30"/>
      <c r="C41" s="30"/>
      <c r="E41" s="30"/>
      <c r="F41" s="30"/>
      <c r="G41" s="30"/>
      <c r="H41" s="30"/>
      <c r="I41" s="30"/>
      <c r="J41" s="30"/>
      <c r="K41" s="30"/>
      <c r="L41" s="32"/>
    </row>
    <row r="42" spans="2:12" ht="13.5">
      <c r="B42" s="30"/>
      <c r="C42" s="30"/>
      <c r="E42" s="30"/>
      <c r="F42" s="30"/>
      <c r="G42" s="30"/>
      <c r="H42" s="30"/>
      <c r="I42" s="30"/>
      <c r="J42" s="30"/>
      <c r="K42" s="30"/>
      <c r="L42" s="32"/>
    </row>
    <row r="43" spans="2:12" ht="13.5">
      <c r="B43" s="30"/>
      <c r="C43" s="30"/>
      <c r="E43" s="30"/>
      <c r="F43" s="30"/>
      <c r="G43" s="30"/>
      <c r="H43" s="30"/>
      <c r="I43" s="30"/>
      <c r="J43" s="30"/>
      <c r="K43" s="30"/>
      <c r="L43" s="32"/>
    </row>
    <row r="44" spans="2:12" ht="13.5">
      <c r="B44" s="30"/>
      <c r="C44" s="30"/>
      <c r="E44" s="30"/>
      <c r="F44" s="30"/>
      <c r="G44" s="30"/>
      <c r="H44" s="30"/>
      <c r="I44" s="30"/>
      <c r="J44" s="30"/>
      <c r="K44" s="30"/>
      <c r="L44" s="32"/>
    </row>
    <row r="45" spans="2:12" ht="13.5">
      <c r="B45" s="30"/>
      <c r="C45" s="30"/>
      <c r="E45" s="30"/>
      <c r="F45" s="30"/>
      <c r="G45" s="30"/>
      <c r="H45" s="30"/>
      <c r="I45" s="30"/>
      <c r="J45" s="30"/>
      <c r="K45" s="30"/>
      <c r="L45" s="32"/>
    </row>
    <row r="46" spans="2:12" ht="13.5">
      <c r="B46" s="30"/>
      <c r="C46" s="30"/>
      <c r="E46" s="30"/>
      <c r="F46" s="30"/>
      <c r="G46" s="30"/>
      <c r="H46" s="30"/>
      <c r="I46" s="30"/>
      <c r="J46" s="30"/>
      <c r="K46" s="30"/>
      <c r="L46" s="32"/>
    </row>
    <row r="47" spans="2:12" ht="13.5">
      <c r="B47" s="30"/>
      <c r="C47" s="30"/>
      <c r="E47" s="30"/>
      <c r="F47" s="30"/>
      <c r="G47" s="30"/>
      <c r="H47" s="30"/>
      <c r="I47" s="30"/>
      <c r="J47" s="30"/>
      <c r="K47" s="30"/>
      <c r="L47" s="32"/>
    </row>
  </sheetData>
  <sheetProtection/>
  <mergeCells count="2">
    <mergeCell ref="C8:C11"/>
    <mergeCell ref="C12:C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9" r:id="rId2"/>
  <drawing r:id="rId1"/>
</worksheet>
</file>

<file path=xl/worksheets/sheet4.xml><?xml version="1.0" encoding="utf-8"?>
<worksheet xmlns="http://schemas.openxmlformats.org/spreadsheetml/2006/main" xmlns:r="http://schemas.openxmlformats.org/officeDocument/2006/relationships">
  <sheetPr>
    <tabColor theme="0" tint="-0.4999699890613556"/>
    <pageSetUpPr fitToPage="1"/>
  </sheetPr>
  <dimension ref="A1:T28"/>
  <sheetViews>
    <sheetView view="pageBreakPreview" zoomScale="85" zoomScaleSheetLayoutView="85" zoomScalePageLayoutView="0" workbookViewId="0" topLeftCell="A1">
      <selection activeCell="A1" sqref="A1"/>
    </sheetView>
  </sheetViews>
  <sheetFormatPr defaultColWidth="9.33203125" defaultRowHeight="11.25"/>
  <cols>
    <col min="1" max="1" width="30.66015625" style="2" customWidth="1"/>
    <col min="2" max="2" width="3.16015625" style="2" customWidth="1"/>
    <col min="3" max="3" width="25.33203125" style="2" customWidth="1"/>
    <col min="4" max="4" width="1.66796875" style="30" customWidth="1"/>
    <col min="5" max="5" width="25.5" style="2" customWidth="1"/>
    <col min="6" max="6" width="44.33203125" style="2" customWidth="1"/>
    <col min="7" max="7" width="22.66015625" style="2" bestFit="1" customWidth="1"/>
    <col min="8" max="8" width="4" style="2" bestFit="1" customWidth="1"/>
    <col min="9" max="9" width="9.33203125" style="32" customWidth="1"/>
    <col min="10" max="10" width="9.33203125" style="12" customWidth="1"/>
    <col min="11" max="11" width="10.16015625" style="12" bestFit="1" customWidth="1"/>
    <col min="12" max="12" width="11.66015625" style="12" bestFit="1" customWidth="1"/>
    <col min="13" max="13" width="10.66015625" style="12" bestFit="1" customWidth="1"/>
    <col min="14" max="14" width="6" style="12" bestFit="1" customWidth="1"/>
    <col min="15" max="15" width="9.66015625" style="12" bestFit="1" customWidth="1"/>
    <col min="16" max="17" width="9.33203125" style="12" customWidth="1"/>
    <col min="18" max="16384" width="9.33203125" style="2" customWidth="1"/>
  </cols>
  <sheetData>
    <row r="1" spans="1:8" ht="13.5">
      <c r="A1" s="30"/>
      <c r="B1" s="30"/>
      <c r="C1" s="30"/>
      <c r="E1" s="30"/>
      <c r="F1" s="30"/>
      <c r="G1" s="30"/>
      <c r="H1" s="30"/>
    </row>
    <row r="2" spans="1:8" ht="19.5" customHeight="1">
      <c r="A2" s="30"/>
      <c r="B2" s="33" t="s">
        <v>101</v>
      </c>
      <c r="C2" s="34"/>
      <c r="D2" s="34"/>
      <c r="E2" s="34"/>
      <c r="F2" s="34"/>
      <c r="G2" s="34"/>
      <c r="H2" s="36"/>
    </row>
    <row r="3" spans="1:17" ht="13.5" customHeight="1">
      <c r="A3" s="30"/>
      <c r="B3" s="30"/>
      <c r="C3" s="30"/>
      <c r="E3" s="30"/>
      <c r="F3" s="30"/>
      <c r="G3" s="30"/>
      <c r="H3" s="30"/>
      <c r="I3" s="83"/>
      <c r="J3" s="1"/>
      <c r="K3" s="1"/>
      <c r="L3" s="1"/>
      <c r="M3" s="1"/>
      <c r="N3" s="1"/>
      <c r="O3" s="1"/>
      <c r="P3" s="1"/>
      <c r="Q3" s="1"/>
    </row>
    <row r="4" spans="1:17" ht="13.5" customHeight="1">
      <c r="A4" s="30"/>
      <c r="B4" s="30" t="s">
        <v>178</v>
      </c>
      <c r="C4" s="30"/>
      <c r="E4" s="30"/>
      <c r="F4" s="30"/>
      <c r="G4" s="30"/>
      <c r="H4" s="30"/>
      <c r="I4" s="83"/>
      <c r="J4" s="1"/>
      <c r="K4" s="1"/>
      <c r="L4" s="1"/>
      <c r="M4" s="1"/>
      <c r="N4" s="1"/>
      <c r="O4" s="1"/>
      <c r="P4" s="1"/>
      <c r="Q4" s="1"/>
    </row>
    <row r="5" spans="1:17" ht="13.5" customHeight="1">
      <c r="A5" s="30"/>
      <c r="B5" s="30"/>
      <c r="C5" s="30"/>
      <c r="E5" s="30"/>
      <c r="F5" s="30"/>
      <c r="G5" s="30"/>
      <c r="H5" s="30"/>
      <c r="I5" s="83"/>
      <c r="J5" s="1"/>
      <c r="K5" s="1"/>
      <c r="L5" s="1"/>
      <c r="M5" s="1"/>
      <c r="N5" s="1"/>
      <c r="O5" s="1"/>
      <c r="P5" s="1"/>
      <c r="Q5" s="1"/>
    </row>
    <row r="6" spans="2:8" ht="14.25">
      <c r="B6" s="21" t="s">
        <v>103</v>
      </c>
      <c r="C6" s="4"/>
      <c r="D6" s="40"/>
      <c r="E6" s="25" t="s">
        <v>1</v>
      </c>
      <c r="F6" s="82"/>
      <c r="G6" s="23" t="s">
        <v>4</v>
      </c>
      <c r="H6" s="30"/>
    </row>
    <row r="7" spans="1:17" s="20" customFormat="1" ht="9.75" customHeight="1" thickBot="1">
      <c r="A7" s="30"/>
      <c r="B7" s="40"/>
      <c r="C7" s="40"/>
      <c r="D7" s="40"/>
      <c r="E7" s="69"/>
      <c r="F7" s="30"/>
      <c r="G7" s="68"/>
      <c r="H7" s="30"/>
      <c r="I7" s="32"/>
      <c r="J7" s="24"/>
      <c r="K7" s="24"/>
      <c r="L7" s="24"/>
      <c r="M7" s="24"/>
      <c r="N7" s="24"/>
      <c r="O7" s="24"/>
      <c r="P7" s="24"/>
      <c r="Q7" s="24"/>
    </row>
    <row r="8" spans="1:8" ht="18" customHeight="1" thickBot="1">
      <c r="A8" s="30"/>
      <c r="B8" s="30" t="s">
        <v>7</v>
      </c>
      <c r="C8" s="156" t="s">
        <v>104</v>
      </c>
      <c r="D8" s="42"/>
      <c r="E8" s="43" t="s">
        <v>105</v>
      </c>
      <c r="F8" s="30"/>
      <c r="G8" s="5"/>
      <c r="H8" s="30" t="s">
        <v>14</v>
      </c>
    </row>
    <row r="9" spans="1:8" ht="14.25">
      <c r="A9" s="30"/>
      <c r="B9" s="30"/>
      <c r="C9" s="156"/>
      <c r="D9" s="42"/>
      <c r="E9" s="43"/>
      <c r="F9" s="30"/>
      <c r="G9" s="30"/>
      <c r="H9" s="30"/>
    </row>
    <row r="10" spans="1:8" ht="14.25">
      <c r="A10" s="30"/>
      <c r="B10" s="30"/>
      <c r="C10" s="156"/>
      <c r="D10" s="42"/>
      <c r="E10" s="43"/>
      <c r="F10" s="30"/>
      <c r="G10" s="30"/>
      <c r="H10" s="30"/>
    </row>
    <row r="11" spans="1:8" ht="15" thickBot="1">
      <c r="A11" s="30"/>
      <c r="B11" s="30"/>
      <c r="C11" s="42"/>
      <c r="D11" s="42"/>
      <c r="E11" s="43"/>
      <c r="F11" s="30"/>
      <c r="G11" s="30"/>
      <c r="H11" s="30"/>
    </row>
    <row r="12" spans="1:8" ht="18" customHeight="1" thickBot="1">
      <c r="A12" s="30"/>
      <c r="B12" s="30" t="s">
        <v>8</v>
      </c>
      <c r="C12" s="156" t="s">
        <v>108</v>
      </c>
      <c r="D12" s="42"/>
      <c r="E12" s="43" t="s">
        <v>106</v>
      </c>
      <c r="F12" s="30"/>
      <c r="G12" s="5"/>
      <c r="H12" s="30" t="s">
        <v>14</v>
      </c>
    </row>
    <row r="13" spans="1:8" ht="14.25">
      <c r="A13" s="30"/>
      <c r="B13" s="30"/>
      <c r="C13" s="156"/>
      <c r="D13" s="42"/>
      <c r="E13" s="43"/>
      <c r="F13" s="30"/>
      <c r="G13" s="30"/>
      <c r="H13" s="30"/>
    </row>
    <row r="14" spans="1:8" ht="14.25">
      <c r="A14" s="30"/>
      <c r="B14" s="30"/>
      <c r="C14" s="156"/>
      <c r="D14" s="42"/>
      <c r="E14" s="43"/>
      <c r="F14" s="30"/>
      <c r="G14" s="30"/>
      <c r="H14" s="30"/>
    </row>
    <row r="15" spans="1:8" ht="14.25">
      <c r="A15" s="30"/>
      <c r="B15" s="30"/>
      <c r="C15" s="42"/>
      <c r="D15" s="42"/>
      <c r="E15" s="43"/>
      <c r="F15" s="30"/>
      <c r="G15" s="30"/>
      <c r="H15" s="30"/>
    </row>
    <row r="16" spans="1:20" ht="15" thickBot="1">
      <c r="A16" s="30"/>
      <c r="B16" s="30"/>
      <c r="C16" s="30"/>
      <c r="E16" s="30"/>
      <c r="F16" s="30"/>
      <c r="G16" s="30"/>
      <c r="H16" s="30"/>
      <c r="R16" s="12"/>
      <c r="S16" s="12"/>
      <c r="T16" s="12"/>
    </row>
    <row r="17" spans="1:20" ht="30" customHeight="1" thickBot="1">
      <c r="A17" s="30"/>
      <c r="B17" s="30"/>
      <c r="C17" s="30"/>
      <c r="E17" s="30"/>
      <c r="F17" s="61" t="s">
        <v>107</v>
      </c>
      <c r="G17" s="7">
        <f>MAX(G8,G12)</f>
        <v>0</v>
      </c>
      <c r="H17" s="70" t="s">
        <v>14</v>
      </c>
      <c r="R17" s="12"/>
      <c r="S17" s="12"/>
      <c r="T17" s="12"/>
    </row>
    <row r="18" spans="1:8" ht="13.5">
      <c r="A18" s="30"/>
      <c r="B18" s="30"/>
      <c r="C18" s="30"/>
      <c r="E18" s="30"/>
      <c r="F18" s="30"/>
      <c r="G18" s="30"/>
      <c r="H18" s="30"/>
    </row>
    <row r="19" spans="1:8" ht="13.5">
      <c r="A19" s="30"/>
      <c r="B19" s="30"/>
      <c r="C19" s="30"/>
      <c r="E19" s="30"/>
      <c r="F19" s="30"/>
      <c r="G19" s="30"/>
      <c r="H19" s="66" t="s">
        <v>154</v>
      </c>
    </row>
    <row r="20" spans="1:8" ht="13.5">
      <c r="A20" s="30"/>
      <c r="B20" s="30"/>
      <c r="C20" s="30"/>
      <c r="E20" s="30"/>
      <c r="F20" s="30"/>
      <c r="G20" s="30"/>
      <c r="H20" s="30"/>
    </row>
    <row r="21" spans="1:8" ht="13.5">
      <c r="A21" s="30"/>
      <c r="B21" s="30"/>
      <c r="C21" s="30"/>
      <c r="E21" s="30"/>
      <c r="F21" s="30"/>
      <c r="G21" s="30"/>
      <c r="H21" s="30"/>
    </row>
    <row r="22" spans="1:8" ht="13.5">
      <c r="A22" s="30"/>
      <c r="B22" s="30"/>
      <c r="C22" s="30"/>
      <c r="E22" s="30"/>
      <c r="F22" s="30"/>
      <c r="G22" s="30"/>
      <c r="H22" s="30"/>
    </row>
    <row r="23" spans="1:8" ht="13.5">
      <c r="A23" s="30"/>
      <c r="B23" s="30"/>
      <c r="C23" s="30"/>
      <c r="E23" s="30"/>
      <c r="F23" s="30"/>
      <c r="G23" s="30"/>
      <c r="H23" s="30"/>
    </row>
    <row r="24" spans="1:8" ht="13.5">
      <c r="A24" s="30"/>
      <c r="B24" s="30"/>
      <c r="C24" s="30"/>
      <c r="E24" s="30"/>
      <c r="F24" s="30"/>
      <c r="G24" s="30"/>
      <c r="H24" s="30"/>
    </row>
    <row r="25" spans="1:8" ht="13.5">
      <c r="A25" s="30"/>
      <c r="B25" s="30"/>
      <c r="C25" s="30"/>
      <c r="E25" s="30"/>
      <c r="F25" s="30"/>
      <c r="G25" s="30"/>
      <c r="H25" s="30"/>
    </row>
    <row r="26" spans="1:8" ht="13.5">
      <c r="A26" s="30"/>
      <c r="B26" s="30"/>
      <c r="C26" s="30"/>
      <c r="E26" s="30"/>
      <c r="F26" s="30"/>
      <c r="G26" s="30"/>
      <c r="H26" s="30"/>
    </row>
    <row r="27" spans="1:8" ht="13.5">
      <c r="A27" s="30"/>
      <c r="B27" s="30"/>
      <c r="C27" s="30"/>
      <c r="E27" s="30"/>
      <c r="F27" s="30"/>
      <c r="G27" s="30"/>
      <c r="H27" s="30"/>
    </row>
    <row r="28" spans="1:8" ht="13.5">
      <c r="A28" s="30"/>
      <c r="B28" s="30"/>
      <c r="C28" s="30"/>
      <c r="E28" s="30"/>
      <c r="F28" s="30"/>
      <c r="G28" s="30"/>
      <c r="H28" s="30"/>
    </row>
  </sheetData>
  <sheetProtection/>
  <mergeCells count="2">
    <mergeCell ref="C8:C10"/>
    <mergeCell ref="C12:C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tabColor rgb="FFFF0000"/>
  </sheetPr>
  <dimension ref="B2:T49"/>
  <sheetViews>
    <sheetView tabSelected="1" view="pageBreakPreview" zoomScale="70" zoomScaleNormal="85" zoomScaleSheetLayoutView="70" zoomScalePageLayoutView="0" workbookViewId="0" topLeftCell="A1">
      <selection activeCell="A1" sqref="A1"/>
    </sheetView>
  </sheetViews>
  <sheetFormatPr defaultColWidth="9.33203125" defaultRowHeight="11.25"/>
  <cols>
    <col min="1" max="1" width="24" style="62" customWidth="1"/>
    <col min="2" max="2" width="5.16015625" style="62" customWidth="1"/>
    <col min="3" max="3" width="18.83203125" style="62" customWidth="1"/>
    <col min="4" max="4" width="3.5" style="62" customWidth="1"/>
    <col min="5" max="5" width="47" style="62" customWidth="1"/>
    <col min="6" max="6" width="16.66015625" style="62" customWidth="1"/>
    <col min="7" max="7" width="4.83203125" style="62" bestFit="1" customWidth="1"/>
    <col min="8" max="8" width="7.33203125" style="8" bestFit="1" customWidth="1"/>
    <col min="9" max="9" width="4.83203125" style="62" bestFit="1" customWidth="1"/>
    <col min="10" max="10" width="4.83203125" style="62" customWidth="1"/>
    <col min="11" max="11" width="2" style="62" customWidth="1"/>
    <col min="12" max="12" width="11.33203125" style="8" customWidth="1"/>
    <col min="13" max="13" width="7.33203125" style="62" bestFit="1" customWidth="1"/>
    <col min="14" max="14" width="9.33203125" style="62" customWidth="1"/>
    <col min="15" max="16384" width="9.33203125" style="8" customWidth="1"/>
  </cols>
  <sheetData>
    <row r="1" s="62" customFormat="1" ht="13.5"/>
    <row r="2" spans="2:13" s="62" customFormat="1" ht="19.5" customHeight="1">
      <c r="B2" s="84" t="s">
        <v>110</v>
      </c>
      <c r="C2" s="65"/>
      <c r="D2" s="65"/>
      <c r="E2" s="65"/>
      <c r="F2" s="65"/>
      <c r="G2" s="65"/>
      <c r="H2" s="65"/>
      <c r="I2" s="65"/>
      <c r="J2" s="65"/>
      <c r="K2" s="65"/>
      <c r="L2" s="65"/>
      <c r="M2" s="136"/>
    </row>
    <row r="3" s="62" customFormat="1" ht="13.5"/>
    <row r="4" spans="2:14" s="62" customFormat="1" ht="13.5">
      <c r="B4" s="62" t="s">
        <v>115</v>
      </c>
      <c r="C4" s="31"/>
      <c r="E4" s="31"/>
      <c r="F4" s="85"/>
      <c r="G4" s="85"/>
      <c r="H4" s="85"/>
      <c r="I4" s="85"/>
      <c r="J4" s="85"/>
      <c r="K4" s="85"/>
      <c r="L4" s="140"/>
      <c r="N4" s="68"/>
    </row>
    <row r="5" s="62" customFormat="1" ht="14.25"/>
    <row r="6" spans="2:13" s="62" customFormat="1" ht="15.75" customHeight="1">
      <c r="B6" s="173" t="s">
        <v>116</v>
      </c>
      <c r="C6" s="174"/>
      <c r="D6" s="72" t="s">
        <v>117</v>
      </c>
      <c r="E6" s="86"/>
      <c r="F6" s="87" t="s">
        <v>109</v>
      </c>
      <c r="G6" s="88"/>
      <c r="H6" s="73"/>
      <c r="I6" s="88"/>
      <c r="J6" s="86"/>
      <c r="K6" s="72" t="s">
        <v>139</v>
      </c>
      <c r="L6" s="65"/>
      <c r="M6" s="74"/>
    </row>
    <row r="7" spans="2:13" s="62" customFormat="1" ht="15.75" customHeight="1" thickBot="1">
      <c r="B7" s="89"/>
      <c r="C7" s="90"/>
      <c r="D7" s="91"/>
      <c r="E7" s="90"/>
      <c r="F7" s="89"/>
      <c r="G7" s="92"/>
      <c r="H7" s="92" t="s">
        <v>129</v>
      </c>
      <c r="I7" s="92"/>
      <c r="J7" s="90"/>
      <c r="K7" s="89"/>
      <c r="L7" s="118"/>
      <c r="M7" s="90"/>
    </row>
    <row r="8" spans="2:13" ht="30" customHeight="1" thickBot="1">
      <c r="B8" s="175" t="s">
        <v>128</v>
      </c>
      <c r="C8" s="176"/>
      <c r="D8" s="180" t="s">
        <v>118</v>
      </c>
      <c r="E8" s="181"/>
      <c r="F8" s="93" t="s">
        <v>131</v>
      </c>
      <c r="G8" s="94" t="s">
        <v>20</v>
      </c>
      <c r="H8" s="26"/>
      <c r="I8" s="94" t="s">
        <v>130</v>
      </c>
      <c r="J8" s="127" t="s">
        <v>22</v>
      </c>
      <c r="K8" s="93"/>
      <c r="L8" s="27">
        <f>IF(H8="","",38*H8)</f>
      </c>
      <c r="M8" s="137" t="s">
        <v>152</v>
      </c>
    </row>
    <row r="9" spans="2:13" ht="9.75" customHeight="1">
      <c r="B9" s="95"/>
      <c r="C9" s="96"/>
      <c r="D9" s="97"/>
      <c r="E9" s="98"/>
      <c r="F9" s="95"/>
      <c r="G9" s="99"/>
      <c r="H9" s="99"/>
      <c r="I9" s="99"/>
      <c r="J9" s="96"/>
      <c r="K9" s="95"/>
      <c r="L9" s="113"/>
      <c r="M9" s="138"/>
    </row>
    <row r="10" spans="2:13" ht="9.75" customHeight="1" thickBot="1">
      <c r="B10" s="93"/>
      <c r="C10" s="100"/>
      <c r="D10" s="101"/>
      <c r="E10" s="102"/>
      <c r="F10" s="89"/>
      <c r="G10" s="92"/>
      <c r="H10" s="92"/>
      <c r="I10" s="92"/>
      <c r="J10" s="90"/>
      <c r="K10" s="89"/>
      <c r="L10" s="118"/>
      <c r="M10" s="139"/>
    </row>
    <row r="11" spans="2:13" ht="28.5" customHeight="1" thickBot="1">
      <c r="B11" s="177" t="s">
        <v>119</v>
      </c>
      <c r="C11" s="103" t="s">
        <v>138</v>
      </c>
      <c r="D11" s="51" t="s">
        <v>120</v>
      </c>
      <c r="E11" s="104"/>
      <c r="F11" s="93" t="s">
        <v>137</v>
      </c>
      <c r="G11" s="94" t="s">
        <v>20</v>
      </c>
      <c r="H11" s="26"/>
      <c r="I11" s="94" t="s">
        <v>130</v>
      </c>
      <c r="J11" s="127" t="s">
        <v>22</v>
      </c>
      <c r="K11" s="93"/>
      <c r="L11" s="27">
        <f>IF(H11="","",27*H11)</f>
      </c>
      <c r="M11" s="137" t="s">
        <v>152</v>
      </c>
    </row>
    <row r="12" spans="2:13" s="62" customFormat="1" ht="38.25">
      <c r="B12" s="177"/>
      <c r="C12" s="103"/>
      <c r="D12" s="47" t="s">
        <v>133</v>
      </c>
      <c r="E12" s="105" t="s">
        <v>134</v>
      </c>
      <c r="F12" s="179" t="s">
        <v>121</v>
      </c>
      <c r="G12" s="106"/>
      <c r="H12" s="106"/>
      <c r="I12" s="106"/>
      <c r="J12" s="104"/>
      <c r="K12" s="128"/>
      <c r="L12" s="108"/>
      <c r="M12" s="137"/>
    </row>
    <row r="13" spans="2:13" s="62" customFormat="1" ht="40.5">
      <c r="B13" s="177"/>
      <c r="C13" s="107"/>
      <c r="D13" s="47" t="s">
        <v>133</v>
      </c>
      <c r="E13" s="105" t="s">
        <v>135</v>
      </c>
      <c r="F13" s="179"/>
      <c r="G13" s="108"/>
      <c r="H13" s="108"/>
      <c r="I13" s="108"/>
      <c r="J13" s="129"/>
      <c r="K13" s="130"/>
      <c r="L13" s="108"/>
      <c r="M13" s="137"/>
    </row>
    <row r="14" spans="2:13" s="62" customFormat="1" ht="54">
      <c r="B14" s="177"/>
      <c r="C14" s="107"/>
      <c r="D14" s="47" t="s">
        <v>133</v>
      </c>
      <c r="E14" s="105" t="s">
        <v>136</v>
      </c>
      <c r="F14" s="179"/>
      <c r="G14" s="108"/>
      <c r="H14" s="108"/>
      <c r="I14" s="108"/>
      <c r="J14" s="129"/>
      <c r="K14" s="130"/>
      <c r="L14" s="108"/>
      <c r="M14" s="137"/>
    </row>
    <row r="15" spans="2:13" s="62" customFormat="1" ht="9.75" customHeight="1">
      <c r="B15" s="177"/>
      <c r="C15" s="109"/>
      <c r="D15" s="110"/>
      <c r="E15" s="111"/>
      <c r="F15" s="112"/>
      <c r="G15" s="113"/>
      <c r="H15" s="113"/>
      <c r="I15" s="113"/>
      <c r="J15" s="131"/>
      <c r="K15" s="132"/>
      <c r="L15" s="113"/>
      <c r="M15" s="138"/>
    </row>
    <row r="16" spans="2:13" ht="9.75" customHeight="1" thickBot="1">
      <c r="B16" s="177"/>
      <c r="C16" s="114"/>
      <c r="D16" s="115"/>
      <c r="E16" s="116"/>
      <c r="F16" s="117"/>
      <c r="G16" s="118"/>
      <c r="H16" s="118"/>
      <c r="I16" s="118"/>
      <c r="J16" s="133"/>
      <c r="K16" s="134"/>
      <c r="L16" s="118"/>
      <c r="M16" s="139"/>
    </row>
    <row r="17" spans="2:13" ht="30" customHeight="1" thickBot="1">
      <c r="B17" s="177"/>
      <c r="C17" s="103" t="s">
        <v>132</v>
      </c>
      <c r="D17" s="119" t="s">
        <v>122</v>
      </c>
      <c r="E17" s="104"/>
      <c r="F17" s="94" t="s">
        <v>140</v>
      </c>
      <c r="G17" s="94" t="s">
        <v>20</v>
      </c>
      <c r="H17" s="26"/>
      <c r="I17" s="94" t="s">
        <v>130</v>
      </c>
      <c r="J17" s="127" t="s">
        <v>22</v>
      </c>
      <c r="K17" s="93"/>
      <c r="L17" s="27">
        <f>IF(H17="","",10*H17)</f>
      </c>
      <c r="M17" s="137" t="s">
        <v>152</v>
      </c>
    </row>
    <row r="18" spans="2:13" ht="9.75" customHeight="1">
      <c r="B18" s="177"/>
      <c r="C18" s="120"/>
      <c r="D18" s="97"/>
      <c r="E18" s="98"/>
      <c r="F18" s="94"/>
      <c r="G18" s="94"/>
      <c r="H18" s="94"/>
      <c r="I18" s="94"/>
      <c r="J18" s="127"/>
      <c r="K18" s="93"/>
      <c r="L18" s="108"/>
      <c r="M18" s="137"/>
    </row>
    <row r="19" spans="2:13" ht="30" customHeight="1">
      <c r="B19" s="177"/>
      <c r="C19" s="100" t="s">
        <v>123</v>
      </c>
      <c r="D19" s="91" t="s">
        <v>124</v>
      </c>
      <c r="E19" s="102"/>
      <c r="F19" s="93"/>
      <c r="G19" s="94"/>
      <c r="H19" s="94"/>
      <c r="I19" s="94"/>
      <c r="J19" s="127"/>
      <c r="K19" s="93"/>
      <c r="L19" s="108"/>
      <c r="M19" s="137"/>
    </row>
    <row r="20" spans="2:13" ht="9.75" customHeight="1" thickBot="1">
      <c r="B20" s="177"/>
      <c r="C20" s="121"/>
      <c r="D20" s="91"/>
      <c r="E20" s="122"/>
      <c r="F20" s="92"/>
      <c r="G20" s="92"/>
      <c r="H20" s="92"/>
      <c r="I20" s="92"/>
      <c r="J20" s="90"/>
      <c r="K20" s="89"/>
      <c r="L20" s="118"/>
      <c r="M20" s="139"/>
    </row>
    <row r="21" spans="2:13" ht="30" customHeight="1" thickBot="1">
      <c r="B21" s="177"/>
      <c r="C21" s="103" t="s">
        <v>125</v>
      </c>
      <c r="D21" s="180" t="s">
        <v>126</v>
      </c>
      <c r="E21" s="181"/>
      <c r="F21" s="94" t="s">
        <v>141</v>
      </c>
      <c r="G21" s="94" t="s">
        <v>20</v>
      </c>
      <c r="H21" s="26"/>
      <c r="I21" s="94" t="s">
        <v>130</v>
      </c>
      <c r="J21" s="127" t="s">
        <v>22</v>
      </c>
      <c r="K21" s="93"/>
      <c r="L21" s="27">
        <f>IF(H21="","",20*H21)</f>
      </c>
      <c r="M21" s="137" t="s">
        <v>152</v>
      </c>
    </row>
    <row r="22" spans="2:13" ht="9.75" customHeight="1">
      <c r="B22" s="177"/>
      <c r="C22" s="120"/>
      <c r="D22" s="97"/>
      <c r="E22" s="98"/>
      <c r="F22" s="99"/>
      <c r="G22" s="99"/>
      <c r="H22" s="99"/>
      <c r="I22" s="99"/>
      <c r="J22" s="96"/>
      <c r="K22" s="95"/>
      <c r="L22" s="113"/>
      <c r="M22" s="138"/>
    </row>
    <row r="23" spans="2:13" ht="9.75" customHeight="1" thickBot="1">
      <c r="B23" s="177"/>
      <c r="C23" s="100"/>
      <c r="D23" s="91"/>
      <c r="E23" s="102"/>
      <c r="F23" s="92"/>
      <c r="G23" s="92"/>
      <c r="H23" s="92"/>
      <c r="I23" s="92"/>
      <c r="J23" s="90"/>
      <c r="K23" s="89"/>
      <c r="L23" s="118"/>
      <c r="M23" s="139"/>
    </row>
    <row r="24" spans="2:13" ht="30" customHeight="1" thickBot="1">
      <c r="B24" s="177"/>
      <c r="C24" s="103" t="s">
        <v>127</v>
      </c>
      <c r="D24" s="119" t="s">
        <v>120</v>
      </c>
      <c r="E24" s="104"/>
      <c r="F24" s="94" t="s">
        <v>137</v>
      </c>
      <c r="G24" s="94" t="s">
        <v>20</v>
      </c>
      <c r="H24" s="26"/>
      <c r="I24" s="94" t="s">
        <v>130</v>
      </c>
      <c r="J24" s="127" t="s">
        <v>22</v>
      </c>
      <c r="K24" s="93"/>
      <c r="L24" s="27">
        <f>IF(H24="","",27*H24)</f>
      </c>
      <c r="M24" s="137" t="s">
        <v>152</v>
      </c>
    </row>
    <row r="25" spans="2:13" ht="13.5">
      <c r="B25" s="177"/>
      <c r="C25" s="103"/>
      <c r="D25" s="119" t="s">
        <v>133</v>
      </c>
      <c r="E25" s="104" t="s">
        <v>142</v>
      </c>
      <c r="F25" s="94"/>
      <c r="G25" s="94"/>
      <c r="H25" s="94"/>
      <c r="I25" s="94"/>
      <c r="J25" s="127"/>
      <c r="K25" s="93"/>
      <c r="L25" s="108"/>
      <c r="M25" s="137"/>
    </row>
    <row r="26" spans="2:13" ht="13.5">
      <c r="B26" s="177"/>
      <c r="C26" s="103"/>
      <c r="D26" s="119" t="s">
        <v>133</v>
      </c>
      <c r="E26" s="104" t="s">
        <v>143</v>
      </c>
      <c r="F26" s="94"/>
      <c r="G26" s="94"/>
      <c r="H26" s="94"/>
      <c r="I26" s="94"/>
      <c r="J26" s="127"/>
      <c r="K26" s="93"/>
      <c r="L26" s="108"/>
      <c r="M26" s="137"/>
    </row>
    <row r="27" spans="2:13" ht="27">
      <c r="B27" s="177"/>
      <c r="C27" s="103"/>
      <c r="D27" s="119" t="s">
        <v>133</v>
      </c>
      <c r="E27" s="104" t="s">
        <v>144</v>
      </c>
      <c r="F27" s="94"/>
      <c r="G27" s="94"/>
      <c r="H27" s="94"/>
      <c r="I27" s="94"/>
      <c r="J27" s="127"/>
      <c r="K27" s="93"/>
      <c r="L27" s="108"/>
      <c r="M27" s="137"/>
    </row>
    <row r="28" spans="2:13" ht="27">
      <c r="B28" s="177"/>
      <c r="C28" s="103"/>
      <c r="D28" s="119" t="s">
        <v>133</v>
      </c>
      <c r="E28" s="104" t="s">
        <v>145</v>
      </c>
      <c r="F28" s="94"/>
      <c r="G28" s="94"/>
      <c r="H28" s="94"/>
      <c r="I28" s="94"/>
      <c r="J28" s="127"/>
      <c r="K28" s="93"/>
      <c r="L28" s="108"/>
      <c r="M28" s="137"/>
    </row>
    <row r="29" spans="2:13" ht="9.75" customHeight="1">
      <c r="B29" s="177"/>
      <c r="C29" s="120"/>
      <c r="D29" s="97"/>
      <c r="E29" s="98"/>
      <c r="F29" s="99"/>
      <c r="G29" s="99"/>
      <c r="H29" s="99"/>
      <c r="I29" s="99"/>
      <c r="J29" s="96"/>
      <c r="K29" s="95"/>
      <c r="L29" s="113"/>
      <c r="M29" s="138"/>
    </row>
    <row r="30" spans="2:13" ht="9.75" customHeight="1" thickBot="1">
      <c r="B30" s="177"/>
      <c r="C30" s="100"/>
      <c r="D30" s="91"/>
      <c r="E30" s="102"/>
      <c r="F30" s="92"/>
      <c r="G30" s="92"/>
      <c r="H30" s="92"/>
      <c r="I30" s="92"/>
      <c r="J30" s="90"/>
      <c r="K30" s="89"/>
      <c r="L30" s="118"/>
      <c r="M30" s="139"/>
    </row>
    <row r="31" spans="2:13" ht="30" customHeight="1" thickBot="1">
      <c r="B31" s="177"/>
      <c r="C31" s="103" t="s">
        <v>151</v>
      </c>
      <c r="D31" s="119" t="s">
        <v>120</v>
      </c>
      <c r="E31" s="104"/>
      <c r="F31" s="94" t="s">
        <v>150</v>
      </c>
      <c r="G31" s="94" t="s">
        <v>20</v>
      </c>
      <c r="H31" s="26"/>
      <c r="I31" s="94" t="s">
        <v>130</v>
      </c>
      <c r="J31" s="127" t="s">
        <v>22</v>
      </c>
      <c r="K31" s="93"/>
      <c r="L31" s="27">
        <f>IF(H31="","",40*H31)</f>
      </c>
      <c r="M31" s="137" t="s">
        <v>152</v>
      </c>
    </row>
    <row r="32" spans="2:13" ht="27">
      <c r="B32" s="177"/>
      <c r="C32" s="103"/>
      <c r="D32" s="123" t="s">
        <v>133</v>
      </c>
      <c r="E32" s="105" t="s">
        <v>146</v>
      </c>
      <c r="F32" s="94"/>
      <c r="G32" s="94"/>
      <c r="H32" s="94"/>
      <c r="I32" s="94"/>
      <c r="J32" s="127"/>
      <c r="K32" s="93"/>
      <c r="L32" s="108"/>
      <c r="M32" s="137"/>
    </row>
    <row r="33" spans="2:13" s="62" customFormat="1" ht="27">
      <c r="B33" s="177"/>
      <c r="C33" s="107"/>
      <c r="D33" s="123" t="s">
        <v>133</v>
      </c>
      <c r="E33" s="105" t="s">
        <v>147</v>
      </c>
      <c r="F33" s="94"/>
      <c r="G33" s="94"/>
      <c r="H33" s="94"/>
      <c r="I33" s="94"/>
      <c r="J33" s="127"/>
      <c r="K33" s="93"/>
      <c r="L33" s="108"/>
      <c r="M33" s="137"/>
    </row>
    <row r="34" spans="2:13" s="62" customFormat="1" ht="27">
      <c r="B34" s="177"/>
      <c r="C34" s="107"/>
      <c r="D34" s="123" t="s">
        <v>133</v>
      </c>
      <c r="E34" s="105" t="s">
        <v>148</v>
      </c>
      <c r="F34" s="94"/>
      <c r="G34" s="94"/>
      <c r="H34" s="94"/>
      <c r="I34" s="94"/>
      <c r="J34" s="127"/>
      <c r="K34" s="93"/>
      <c r="L34" s="108"/>
      <c r="M34" s="137"/>
    </row>
    <row r="35" spans="2:13" s="62" customFormat="1" ht="27">
      <c r="B35" s="177"/>
      <c r="C35" s="107"/>
      <c r="D35" s="123" t="s">
        <v>133</v>
      </c>
      <c r="E35" s="105" t="s">
        <v>149</v>
      </c>
      <c r="F35" s="94"/>
      <c r="G35" s="94"/>
      <c r="H35" s="94"/>
      <c r="I35" s="94"/>
      <c r="J35" s="127"/>
      <c r="K35" s="93"/>
      <c r="L35" s="141"/>
      <c r="M35" s="137"/>
    </row>
    <row r="36" spans="2:13" s="62" customFormat="1" ht="9.75" customHeight="1">
      <c r="B36" s="178"/>
      <c r="C36" s="124"/>
      <c r="D36" s="97"/>
      <c r="E36" s="125"/>
      <c r="F36" s="126"/>
      <c r="G36" s="126"/>
      <c r="H36" s="126"/>
      <c r="I36" s="126"/>
      <c r="J36" s="125"/>
      <c r="K36" s="97"/>
      <c r="L36" s="126"/>
      <c r="M36" s="125"/>
    </row>
    <row r="37" s="62" customFormat="1" ht="14.25" thickBot="1"/>
    <row r="38" spans="8:20" ht="30" customHeight="1" thickBot="1">
      <c r="H38" s="62"/>
      <c r="K38" s="135" t="s">
        <v>161</v>
      </c>
      <c r="L38" s="28">
        <f>SUM(L8,L11,L17,L21,L24,L31)</f>
        <v>0</v>
      </c>
      <c r="M38" s="62" t="s">
        <v>153</v>
      </c>
      <c r="O38" s="62"/>
      <c r="P38" s="62"/>
      <c r="Q38" s="62"/>
      <c r="R38" s="62"/>
      <c r="S38" s="62"/>
      <c r="T38" s="62"/>
    </row>
    <row r="39" spans="8:20" ht="13.5">
      <c r="H39" s="62"/>
      <c r="L39" s="62"/>
      <c r="O39" s="62"/>
      <c r="P39" s="62"/>
      <c r="Q39" s="62"/>
      <c r="R39" s="62"/>
      <c r="S39" s="62"/>
      <c r="T39" s="62"/>
    </row>
    <row r="40" spans="8:20" ht="13.5">
      <c r="H40" s="62"/>
      <c r="L40" s="62"/>
      <c r="M40" s="66" t="s">
        <v>155</v>
      </c>
      <c r="O40" s="62"/>
      <c r="P40" s="62"/>
      <c r="Q40" s="62"/>
      <c r="R40" s="62"/>
      <c r="S40" s="62"/>
      <c r="T40" s="62"/>
    </row>
    <row r="41" spans="8:20" ht="13.5">
      <c r="H41" s="62"/>
      <c r="L41" s="62"/>
      <c r="O41" s="62"/>
      <c r="P41" s="62"/>
      <c r="Q41" s="62"/>
      <c r="R41" s="62"/>
      <c r="S41" s="62"/>
      <c r="T41" s="62"/>
    </row>
    <row r="42" spans="8:20" ht="13.5">
      <c r="H42" s="62"/>
      <c r="L42" s="62"/>
      <c r="O42" s="62"/>
      <c r="P42" s="62"/>
      <c r="Q42" s="62"/>
      <c r="R42" s="62"/>
      <c r="S42" s="62"/>
      <c r="T42" s="62"/>
    </row>
    <row r="43" spans="8:20" ht="13.5">
      <c r="H43" s="62"/>
      <c r="L43" s="62"/>
      <c r="O43" s="62"/>
      <c r="P43" s="62"/>
      <c r="Q43" s="62"/>
      <c r="R43" s="62"/>
      <c r="S43" s="62"/>
      <c r="T43" s="62"/>
    </row>
    <row r="44" spans="8:20" ht="13.5">
      <c r="H44" s="62"/>
      <c r="L44" s="62"/>
      <c r="O44" s="62"/>
      <c r="P44" s="62"/>
      <c r="Q44" s="62"/>
      <c r="R44" s="62"/>
      <c r="S44" s="62"/>
      <c r="T44" s="62"/>
    </row>
    <row r="45" spans="8:20" ht="13.5">
      <c r="H45" s="62"/>
      <c r="L45" s="62"/>
      <c r="O45" s="62"/>
      <c r="P45" s="62"/>
      <c r="Q45" s="62"/>
      <c r="R45" s="62"/>
      <c r="S45" s="62"/>
      <c r="T45" s="62"/>
    </row>
    <row r="46" spans="8:20" ht="13.5">
      <c r="H46" s="62"/>
      <c r="L46" s="62"/>
      <c r="O46" s="62"/>
      <c r="P46" s="62"/>
      <c r="Q46" s="62"/>
      <c r="R46" s="62"/>
      <c r="S46" s="62"/>
      <c r="T46" s="62"/>
    </row>
    <row r="47" spans="8:20" ht="13.5">
      <c r="H47" s="62"/>
      <c r="L47" s="62"/>
      <c r="O47" s="62"/>
      <c r="P47" s="62"/>
      <c r="Q47" s="62"/>
      <c r="R47" s="62"/>
      <c r="S47" s="62"/>
      <c r="T47" s="62"/>
    </row>
    <row r="48" spans="8:20" ht="13.5">
      <c r="H48" s="62"/>
      <c r="L48" s="62"/>
      <c r="O48" s="62"/>
      <c r="P48" s="62"/>
      <c r="Q48" s="62"/>
      <c r="R48" s="62"/>
      <c r="S48" s="62"/>
      <c r="T48" s="62"/>
    </row>
    <row r="49" spans="12:20" ht="13.5">
      <c r="L49" s="62"/>
      <c r="O49" s="62"/>
      <c r="P49" s="62"/>
      <c r="Q49" s="62"/>
      <c r="R49" s="62"/>
      <c r="S49" s="62"/>
      <c r="T49" s="62"/>
    </row>
  </sheetData>
  <sheetProtection/>
  <mergeCells count="6">
    <mergeCell ref="B6:C6"/>
    <mergeCell ref="B8:C8"/>
    <mergeCell ref="B11:B36"/>
    <mergeCell ref="F12:F14"/>
    <mergeCell ref="D8:E8"/>
    <mergeCell ref="D21:E21"/>
  </mergeCells>
  <printOptions/>
  <pageMargins left="0.7" right="0.7" top="0.75" bottom="0.75" header="0.3" footer="0.3"/>
  <pageSetup horizontalDpi="300" verticalDpi="300" orientation="portrait" paperSize="9" scale="7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K19"/>
  <sheetViews>
    <sheetView view="pageBreakPreview" zoomScaleSheetLayoutView="100" zoomScalePageLayoutView="0" workbookViewId="0" topLeftCell="A1">
      <selection activeCell="A1" sqref="A1"/>
    </sheetView>
  </sheetViews>
  <sheetFormatPr defaultColWidth="9.33203125" defaultRowHeight="11.25"/>
  <cols>
    <col min="1" max="1" width="23.66015625" style="8" customWidth="1"/>
    <col min="2" max="2" width="5.16015625" style="8" customWidth="1"/>
    <col min="3" max="3" width="26.83203125" style="8" customWidth="1"/>
    <col min="4" max="4" width="4.83203125" style="8" bestFit="1" customWidth="1"/>
    <col min="5" max="5" width="4.83203125" style="3" bestFit="1" customWidth="1"/>
    <col min="6" max="6" width="26.83203125" style="8" customWidth="1"/>
    <col min="7" max="7" width="7.33203125" style="8" bestFit="1" customWidth="1"/>
    <col min="8" max="8" width="4.83203125" style="8" bestFit="1" customWidth="1"/>
    <col min="9" max="9" width="26.83203125" style="8" customWidth="1"/>
    <col min="10" max="10" width="4.83203125" style="8" bestFit="1" customWidth="1"/>
    <col min="11" max="16384" width="9.33203125" style="8" customWidth="1"/>
  </cols>
  <sheetData>
    <row r="1" spans="1:11" ht="13.5">
      <c r="A1" s="62"/>
      <c r="B1" s="62"/>
      <c r="C1" s="62"/>
      <c r="D1" s="62"/>
      <c r="E1" s="31"/>
      <c r="F1" s="62"/>
      <c r="G1" s="62"/>
      <c r="H1" s="62"/>
      <c r="I1" s="62"/>
      <c r="J1" s="62"/>
      <c r="K1" s="62"/>
    </row>
    <row r="2" spans="1:11" ht="19.5" customHeight="1">
      <c r="A2" s="62"/>
      <c r="B2" s="84" t="s">
        <v>156</v>
      </c>
      <c r="C2" s="65"/>
      <c r="D2" s="65"/>
      <c r="E2" s="35"/>
      <c r="F2" s="65"/>
      <c r="G2" s="65"/>
      <c r="H2" s="65"/>
      <c r="I2" s="65"/>
      <c r="J2" s="136"/>
      <c r="K2" s="62"/>
    </row>
    <row r="3" spans="1:11" ht="13.5">
      <c r="A3" s="62"/>
      <c r="B3" s="62"/>
      <c r="C3" s="62"/>
      <c r="D3" s="62"/>
      <c r="E3" s="31"/>
      <c r="F3" s="62"/>
      <c r="G3" s="62"/>
      <c r="H3" s="62"/>
      <c r="I3" s="62"/>
      <c r="J3" s="62"/>
      <c r="K3" s="62"/>
    </row>
    <row r="4" spans="1:11" ht="45" customHeight="1">
      <c r="A4" s="62"/>
      <c r="B4" s="143" t="s">
        <v>158</v>
      </c>
      <c r="C4" s="182" t="s">
        <v>157</v>
      </c>
      <c r="D4" s="182"/>
      <c r="E4" s="182"/>
      <c r="F4" s="182"/>
      <c r="G4" s="182"/>
      <c r="H4" s="182"/>
      <c r="I4" s="182"/>
      <c r="J4" s="182"/>
      <c r="K4" s="62"/>
    </row>
    <row r="5" spans="1:11" ht="13.5">
      <c r="A5" s="62"/>
      <c r="B5" s="62"/>
      <c r="C5" s="62"/>
      <c r="D5" s="62"/>
      <c r="E5" s="31"/>
      <c r="F5" s="62"/>
      <c r="G5" s="62"/>
      <c r="H5" s="62"/>
      <c r="I5" s="62"/>
      <c r="J5" s="62"/>
      <c r="K5" s="62"/>
    </row>
    <row r="6" spans="1:11" ht="30" customHeight="1" thickBot="1">
      <c r="A6" s="62"/>
      <c r="B6" s="62"/>
      <c r="C6" s="44" t="s">
        <v>162</v>
      </c>
      <c r="D6" s="62"/>
      <c r="E6" s="31"/>
      <c r="F6" s="44" t="s">
        <v>164</v>
      </c>
      <c r="G6" s="62"/>
      <c r="H6" s="62"/>
      <c r="I6" s="44" t="s">
        <v>163</v>
      </c>
      <c r="J6" s="62"/>
      <c r="K6" s="62"/>
    </row>
    <row r="7" spans="1:11" ht="30" customHeight="1" thickBot="1">
      <c r="A7" s="62"/>
      <c r="B7" s="62"/>
      <c r="C7" s="29">
        <f>'①給与所得者'!P48+'②年金所得者'!J35+'③その他の所得者'!G17</f>
        <v>0</v>
      </c>
      <c r="D7" s="62" t="s">
        <v>14</v>
      </c>
      <c r="E7" s="68" t="s">
        <v>15</v>
      </c>
      <c r="F7" s="29">
        <f>'控除額の計算シート'!L38*10000</f>
        <v>0</v>
      </c>
      <c r="G7" s="62" t="s">
        <v>14</v>
      </c>
      <c r="H7" s="68" t="s">
        <v>22</v>
      </c>
      <c r="I7" s="29">
        <f>C7-F7</f>
        <v>0</v>
      </c>
      <c r="J7" s="62" t="s">
        <v>14</v>
      </c>
      <c r="K7" s="62"/>
    </row>
    <row r="8" spans="1:11" ht="13.5">
      <c r="A8" s="62"/>
      <c r="B8" s="62"/>
      <c r="C8" s="62"/>
      <c r="D8" s="62"/>
      <c r="E8" s="31"/>
      <c r="F8" s="62"/>
      <c r="G8" s="62"/>
      <c r="H8" s="62"/>
      <c r="I8" s="62"/>
      <c r="J8" s="62"/>
      <c r="K8" s="62"/>
    </row>
    <row r="9" spans="1:11" ht="13.5">
      <c r="A9" s="62"/>
      <c r="B9" s="62"/>
      <c r="C9" s="62"/>
      <c r="D9" s="62"/>
      <c r="E9" s="31"/>
      <c r="F9" s="62"/>
      <c r="G9" s="62"/>
      <c r="H9" s="62"/>
      <c r="I9" s="62"/>
      <c r="J9" s="62"/>
      <c r="K9" s="62"/>
    </row>
    <row r="10" spans="1:11" ht="13.5">
      <c r="A10" s="62"/>
      <c r="B10" s="62" t="s">
        <v>165</v>
      </c>
      <c r="C10" s="62"/>
      <c r="D10" s="62"/>
      <c r="E10" s="31"/>
      <c r="F10" s="62"/>
      <c r="G10" s="62"/>
      <c r="H10" s="62"/>
      <c r="I10" s="62"/>
      <c r="J10" s="62"/>
      <c r="K10" s="62"/>
    </row>
    <row r="11" spans="1:11" ht="13.5">
      <c r="A11" s="62"/>
      <c r="B11" s="62"/>
      <c r="C11" s="62"/>
      <c r="D11" s="62"/>
      <c r="E11" s="31"/>
      <c r="F11" s="62"/>
      <c r="G11" s="62"/>
      <c r="H11" s="62"/>
      <c r="I11" s="62"/>
      <c r="J11" s="62"/>
      <c r="K11" s="62"/>
    </row>
    <row r="12" spans="1:11" ht="30" customHeight="1" thickBot="1">
      <c r="A12" s="62"/>
      <c r="B12" s="62"/>
      <c r="C12" s="44" t="s">
        <v>163</v>
      </c>
      <c r="D12" s="62"/>
      <c r="E12" s="31"/>
      <c r="F12" s="62"/>
      <c r="G12" s="62"/>
      <c r="H12" s="62"/>
      <c r="I12" s="144" t="s">
        <v>167</v>
      </c>
      <c r="J12" s="62"/>
      <c r="K12" s="62"/>
    </row>
    <row r="13" spans="1:11" ht="30" customHeight="1" thickBot="1">
      <c r="A13" s="62"/>
      <c r="B13" s="62"/>
      <c r="C13" s="29">
        <f>I7</f>
        <v>0</v>
      </c>
      <c r="D13" s="62" t="s">
        <v>14</v>
      </c>
      <c r="E13" s="31" t="s">
        <v>166</v>
      </c>
      <c r="F13" s="31">
        <v>12</v>
      </c>
      <c r="G13" s="62" t="s">
        <v>17</v>
      </c>
      <c r="H13" s="31" t="s">
        <v>22</v>
      </c>
      <c r="I13" s="142">
        <f>C13/F13</f>
        <v>0</v>
      </c>
      <c r="J13" s="62" t="s">
        <v>14</v>
      </c>
      <c r="K13" s="62"/>
    </row>
    <row r="14" spans="1:11" ht="13.5">
      <c r="A14" s="62"/>
      <c r="B14" s="62"/>
      <c r="C14" s="62"/>
      <c r="D14" s="62"/>
      <c r="E14" s="31"/>
      <c r="F14" s="62"/>
      <c r="G14" s="62"/>
      <c r="H14" s="62"/>
      <c r="I14" s="62"/>
      <c r="J14" s="62"/>
      <c r="K14" s="62"/>
    </row>
    <row r="15" spans="1:11" ht="15" customHeight="1">
      <c r="A15" s="62"/>
      <c r="B15" s="62"/>
      <c r="C15" s="62"/>
      <c r="D15" s="62"/>
      <c r="E15" s="31"/>
      <c r="F15" s="145" t="s">
        <v>168</v>
      </c>
      <c r="G15" s="146" t="s">
        <v>169</v>
      </c>
      <c r="H15" s="146"/>
      <c r="I15" s="146"/>
      <c r="J15" s="144"/>
      <c r="K15" s="62"/>
    </row>
    <row r="16" spans="1:11" ht="15" customHeight="1">
      <c r="A16" s="62"/>
      <c r="B16" s="62"/>
      <c r="C16" s="62"/>
      <c r="D16" s="62"/>
      <c r="E16" s="31"/>
      <c r="F16" s="146"/>
      <c r="G16" s="146" t="s">
        <v>171</v>
      </c>
      <c r="H16" s="146"/>
      <c r="I16" s="146"/>
      <c r="J16" s="144"/>
      <c r="K16" s="62"/>
    </row>
    <row r="17" spans="1:11" ht="15" customHeight="1">
      <c r="A17" s="62"/>
      <c r="B17" s="62"/>
      <c r="C17" s="62"/>
      <c r="D17" s="62"/>
      <c r="E17" s="31"/>
      <c r="F17" s="147"/>
      <c r="G17" s="146" t="s">
        <v>170</v>
      </c>
      <c r="H17" s="147"/>
      <c r="I17" s="147"/>
      <c r="J17" s="62"/>
      <c r="K17" s="62"/>
    </row>
    <row r="18" spans="1:11" ht="13.5">
      <c r="A18" s="62"/>
      <c r="B18" s="62"/>
      <c r="C18" s="62"/>
      <c r="D18" s="62"/>
      <c r="E18" s="31"/>
      <c r="F18" s="62"/>
      <c r="G18" s="62"/>
      <c r="H18" s="62"/>
      <c r="I18" s="62"/>
      <c r="J18" s="62"/>
      <c r="K18" s="62"/>
    </row>
    <row r="19" spans="1:11" ht="13.5">
      <c r="A19" s="62"/>
      <c r="B19" s="62"/>
      <c r="C19" s="62"/>
      <c r="D19" s="62"/>
      <c r="E19" s="31"/>
      <c r="F19" s="62"/>
      <c r="G19" s="62"/>
      <c r="H19" s="62"/>
      <c r="I19" s="62"/>
      <c r="J19" s="62"/>
      <c r="K19" s="62"/>
    </row>
  </sheetData>
  <sheetProtection/>
  <mergeCells count="1">
    <mergeCell ref="C4:J4"/>
  </mergeCells>
  <printOptions/>
  <pageMargins left="0.7" right="0.7" top="0.75" bottom="0.75" header="0.3" footer="0.3"/>
  <pageSetup horizontalDpi="300" verticalDpi="300" orientation="portrait" paperSize="9" scale="74" r:id="rId2"/>
  <ignoredErrors>
    <ignoredError sqref="B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民間住宅活用型住宅セーフティネット整備推進事業実施支援室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所得計算シート</dc:title>
  <dc:subject/>
  <dc:creator> </dc:creator>
  <cp:keywords/>
  <dc:description/>
  <cp:lastModifiedBy>ecoeco-1</cp:lastModifiedBy>
  <cp:lastPrinted>2010-11-26T05:43:40Z</cp:lastPrinted>
  <dcterms:created xsi:type="dcterms:W3CDTF">2010-11-26T02:45:48Z</dcterms:created>
  <dcterms:modified xsi:type="dcterms:W3CDTF">2013-04-26T04:30:02Z</dcterms:modified>
  <cp:category/>
  <cp:version/>
  <cp:contentType/>
  <cp:contentStatus/>
</cp:coreProperties>
</file>